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RESTITUIÇÃO" sheetId="1" r:id="rId1"/>
  </sheets>
  <definedNames>
    <definedName name="_xlnm.Print_Titles" localSheetId="0">'RESTITUIÇÃO'!$1:$6</definedName>
  </definedNames>
  <calcPr fullCalcOnLoad="1"/>
</workbook>
</file>

<file path=xl/comments1.xml><?xml version="1.0" encoding="utf-8"?>
<comments xmlns="http://schemas.openxmlformats.org/spreadsheetml/2006/main">
  <authors>
    <author>Leandro Nascimento</author>
  </authors>
  <commentList>
    <comment ref="T8" authorId="0">
      <text>
        <r>
          <rPr>
            <b/>
            <sz val="9"/>
            <rFont val="Segoe UI"/>
            <family val="2"/>
          </rPr>
          <t>ICMS ST / QUANTIDADE COMPRADA</t>
        </r>
      </text>
    </comment>
    <comment ref="U8" authorId="0">
      <text>
        <r>
          <rPr>
            <b/>
            <sz val="9"/>
            <rFont val="Segoe UI"/>
            <family val="2"/>
          </rPr>
          <t>ICMS ST POR UNIDADE * (QUANTIDADE COMPRADA - QUANTIDADE VENDIDA)</t>
        </r>
      </text>
    </comment>
    <comment ref="V8" authorId="0">
      <text>
        <r>
          <rPr>
            <b/>
            <sz val="9"/>
            <rFont val="Segoe UI"/>
            <family val="2"/>
          </rPr>
          <t>((Valor_Total_Vendido / Quant_Vendida) * %_Interna) - (ICMS_OP / Quant_Comprada)</t>
        </r>
      </text>
    </comment>
    <comment ref="W8" authorId="0">
      <text>
        <r>
          <rPr>
            <b/>
            <sz val="9"/>
            <rFont val="Segoe UI"/>
            <family val="2"/>
          </rPr>
          <t>(ICMS_ST_PROD - ICMS_CORRETO_PROD) * QUANT_VENDIDA</t>
        </r>
      </text>
    </comment>
    <comment ref="H8" authorId="0">
      <text>
        <r>
          <rPr>
            <b/>
            <sz val="9"/>
            <rFont val="Segoe UI"/>
            <family val="2"/>
          </rPr>
          <t>Quant_Comprada * Valor_Unitário</t>
        </r>
      </text>
    </comment>
    <comment ref="J8" authorId="0">
      <text>
        <r>
          <rPr>
            <b/>
            <sz val="9"/>
            <rFont val="Segoe UI"/>
            <family val="2"/>
          </rPr>
          <t>BC_ICMS_OP * %_ICMS</t>
        </r>
      </text>
    </comment>
    <comment ref="M8" authorId="0">
      <text>
        <r>
          <rPr>
            <b/>
            <sz val="9"/>
            <rFont val="Segoe UI"/>
            <family val="2"/>
          </rPr>
          <t>(BC_ICMS_OP + ICMS OP + OUTROS) * (1 + MVA)</t>
        </r>
      </text>
    </comment>
    <comment ref="O8" authorId="0">
      <text>
        <r>
          <rPr>
            <b/>
            <sz val="9"/>
            <rFont val="Segoe UI"/>
            <family val="2"/>
          </rPr>
          <t>(BC_ICMS_ST * %_Interna) - ICMS_OP</t>
        </r>
      </text>
    </comment>
  </commentList>
</comments>
</file>

<file path=xl/sharedStrings.xml><?xml version="1.0" encoding="utf-8"?>
<sst xmlns="http://schemas.openxmlformats.org/spreadsheetml/2006/main" count="89" uniqueCount="86">
  <si>
    <t>Inscrição Estadual:</t>
  </si>
  <si>
    <t>CNPJ:</t>
  </si>
  <si>
    <t>Período de Referência:</t>
  </si>
  <si>
    <t>Código NCM</t>
  </si>
  <si>
    <t xml:space="preserve">Descrição do produto          </t>
  </si>
  <si>
    <t>Dados das Entradas</t>
  </si>
  <si>
    <t>Dados das Saídas</t>
  </si>
  <si>
    <t>Valores Requeridos</t>
  </si>
  <si>
    <t>CFOP</t>
  </si>
  <si>
    <t>Base Cálculo ICMS Operação Própria</t>
  </si>
  <si>
    <t>Alíquota</t>
  </si>
  <si>
    <t>Frete, Seguro, Impostos e outros encargos transf. ou cobr. do destin.</t>
  </si>
  <si>
    <t>Margem de Valor Agregado - MVA</t>
  </si>
  <si>
    <t>Base Cálculo do ICMS ST</t>
  </si>
  <si>
    <t>Alíquota Interna</t>
  </si>
  <si>
    <t>Total do ICMS retido por ST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</si>
  <si>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</si>
  <si>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</si>
  <si>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</si>
  <si>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</si>
  <si>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</si>
  <si>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</si>
  <si>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</si>
  <si>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</si>
  <si>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</si>
  <si>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</si>
  <si>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</si>
  <si>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</si>
  <si>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</si>
  <si>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PLANILHA DE RESTITUIÇÃO DO ICMS ST e QUEBRA</t>
  </si>
  <si>
    <t>Empresa:</t>
  </si>
  <si>
    <t>Valor efetivamente vendido</t>
  </si>
  <si>
    <t>T</t>
  </si>
  <si>
    <t>Diferença recolhida a maior a ser restituída para o quantidade total da nota fiscal de saída</t>
  </si>
  <si>
    <t>Cimento</t>
  </si>
  <si>
    <t>ICMS Operação Própria (inserir na fórmula eventuais créditos anteriores de ICMS</t>
  </si>
  <si>
    <t>1000</t>
  </si>
  <si>
    <t>ICMS por unidade de produto que deveria ter sido recolhido para esta nota fiscal de saída</t>
  </si>
  <si>
    <t>Produto</t>
  </si>
  <si>
    <t>NCM</t>
  </si>
  <si>
    <t>NF</t>
  </si>
  <si>
    <t>Número da nota fiscal de entrada</t>
  </si>
  <si>
    <t>Data</t>
  </si>
  <si>
    <t>Data de emissão</t>
  </si>
  <si>
    <t>Código CFOP</t>
  </si>
  <si>
    <t>Valor unitário do produto</t>
  </si>
  <si>
    <t>Outros</t>
  </si>
  <si>
    <t>MVA</t>
  </si>
  <si>
    <t>BC ICMS OP</t>
  </si>
  <si>
    <t>BC ICMS ST</t>
  </si>
  <si>
    <t>% Interna</t>
  </si>
  <si>
    <t>% ICMS</t>
  </si>
  <si>
    <t>ICMS ST</t>
  </si>
  <si>
    <t>Número da nota fiscal de saída</t>
  </si>
  <si>
    <t>Quantidade efetivamente vendida</t>
  </si>
  <si>
    <t>A</t>
  </si>
  <si>
    <t>B</t>
  </si>
  <si>
    <t>C</t>
  </si>
  <si>
    <t>D</t>
  </si>
  <si>
    <t>E</t>
  </si>
  <si>
    <t>F</t>
  </si>
  <si>
    <t>U</t>
  </si>
  <si>
    <t>V</t>
  </si>
  <si>
    <t>X</t>
  </si>
  <si>
    <t>T * (F - S)</t>
  </si>
  <si>
    <t>O / F</t>
  </si>
  <si>
    <t>ICMS OP</t>
  </si>
  <si>
    <t>Quant_Comprada</t>
  </si>
  <si>
    <t>Quantidade de produtos comprada</t>
  </si>
  <si>
    <t>Data da emissão</t>
  </si>
  <si>
    <t>(R / S) * N) - (J / F)</t>
  </si>
  <si>
    <t>(T - V) * S</t>
  </si>
  <si>
    <t>ICMS ST por unidade de produto</t>
  </si>
  <si>
    <t>ICMS ST a restituir (por quantidade produto) - Quebra</t>
  </si>
  <si>
    <t>ICMS ST REST QBR</t>
  </si>
  <si>
    <t>Quant_Vendida</t>
  </si>
  <si>
    <t>Total Vendido</t>
  </si>
  <si>
    <t>F * G</t>
  </si>
  <si>
    <t>H * I</t>
  </si>
  <si>
    <t>(H + J + K) * (1 + L)</t>
  </si>
  <si>
    <t>(M * N) - J</t>
  </si>
  <si>
    <t>Valor Unitário</t>
  </si>
  <si>
    <t>Diferença a Restituir</t>
  </si>
  <si>
    <t>ICMS CORRETO/Prod</t>
  </si>
  <si>
    <t>ICMS ST/Prod</t>
  </si>
  <si>
    <t>TOTAL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</si>
</sst>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0"/>
    <numFmt numFmtId="173" formatCode="&quot;R$ &quot;#,##0.00"/>
    <numFmt numFmtId="174" formatCode="000,000,000,000"/>
    <numFmt numFmtId="175" formatCode="dd/mm/yy"/>
    <numFmt numFmtId="176" formatCode="[$-416]dddd\,\ d&quot; de &quot;mmmm&quot; de &quot;yyyy"/>
    <numFmt numFmtId="177" formatCode="dd/mm/yy;@"/>
    <numFmt numFmtId="178" formatCode="0.0"/>
    <numFmt numFmtId="179" formatCode="00000000"/>
    <numFmt numFmtId="180" formatCode="#,##0.000"/>
    <numFmt numFmtId="181" formatCode="#,##0.0"/>
    <numFmt numFmtId="182" formatCode="_(* #,##0.000_);_(* \(#,##0.000\);_(* &quot;-&quot;???_);_(@_)"/>
    <numFmt numFmtId="183" formatCode="_-* #,##0.000_-;\-* #,##0.000_-;_-* &quot;-&quot;???_-;_-@_-"/>
    <numFmt numFmtId="184" formatCode="_(* #,##0.0000_);_(* \(#,##0.0000\);_(* &quot;-&quot;???_);_(@_)"/>
    <numFmt numFmtId="185" formatCode="_(* #,##0.00_);_(* \(#,##0.00\);_(* &quot;-&quot;???_);_(@_)"/>
    <numFmt numFmtId="186" formatCode="_(* #,##0.0_);_(* \(#,##0.0\);_(* &quot;-&quot;???_);_(@_)"/>
    <numFmt numFmtId="187" formatCode="&quot;R$&quot;\ #,##0"/>
    <numFmt numFmtId="188" formatCode="_-* #,##0.0_-;\-* #,##0.0_-;_-* &quot;-&quot;?_-;_-@_-"/>
    <numFmt numFmtId="189" formatCode="_(* #,##0.0_);_(* \(#,##0.0\);_(* &quot;-&quot;??_);_(@_)"/>
    <numFmt numFmtId="190" formatCode="_(* #,##0_);_(* \(#,##0\);_(* &quot;-&quot;??_);_(@_)"/>
    <numFmt numFmtId="191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Segoe U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B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71" fontId="3" fillId="0" borderId="0" xfId="62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1" fontId="3" fillId="0" borderId="0" xfId="62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12" borderId="11" xfId="0" applyFont="1" applyFill="1" applyBorder="1" applyAlignment="1" applyProtection="1">
      <alignment horizontal="center" vertical="center" wrapText="1"/>
      <protection/>
    </xf>
    <xf numFmtId="177" fontId="3" fillId="12" borderId="11" xfId="0" applyNumberFormat="1" applyFont="1" applyFill="1" applyBorder="1" applyAlignment="1" applyProtection="1">
      <alignment horizontal="center" vertical="center" wrapText="1"/>
      <protection/>
    </xf>
    <xf numFmtId="49" fontId="3" fillId="12" borderId="11" xfId="0" applyNumberFormat="1" applyFont="1" applyFill="1" applyBorder="1" applyAlignment="1" applyProtection="1">
      <alignment horizontal="center" vertical="center" wrapText="1"/>
      <protection/>
    </xf>
    <xf numFmtId="182" fontId="3" fillId="12" borderId="11" xfId="0" applyNumberFormat="1" applyFont="1" applyFill="1" applyBorder="1" applyAlignment="1" applyProtection="1">
      <alignment horizontal="center" vertical="center" wrapText="1"/>
      <protection/>
    </xf>
    <xf numFmtId="171" fontId="3" fillId="12" borderId="11" xfId="62" applyNumberFormat="1" applyFont="1" applyFill="1" applyBorder="1" applyAlignment="1" applyProtection="1">
      <alignment horizontal="center" vertical="center" wrapText="1"/>
      <protection/>
    </xf>
    <xf numFmtId="171" fontId="3" fillId="12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177" fontId="3" fillId="10" borderId="11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horizontal="center" vertical="center" wrapText="1"/>
      <protection/>
    </xf>
    <xf numFmtId="182" fontId="3" fillId="10" borderId="1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horizontal="center" vertical="center" wrapText="1"/>
      <protection/>
    </xf>
    <xf numFmtId="177" fontId="4" fillId="6" borderId="11" xfId="0" applyNumberFormat="1" applyFont="1" applyFill="1" applyBorder="1" applyAlignment="1" applyProtection="1">
      <alignment horizontal="center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182" fontId="4" fillId="6" borderId="11" xfId="0" applyNumberFormat="1" applyFont="1" applyFill="1" applyBorder="1" applyAlignment="1" applyProtection="1">
      <alignment horizontal="center" vertical="center" wrapText="1"/>
      <protection/>
    </xf>
    <xf numFmtId="171" fontId="4" fillId="6" borderId="11" xfId="62" applyNumberFormat="1" applyFont="1" applyFill="1" applyBorder="1" applyAlignment="1" applyProtection="1">
      <alignment horizontal="center" vertical="center" wrapText="1"/>
      <protection/>
    </xf>
    <xf numFmtId="171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shrinkToFit="1"/>
      <protection/>
    </xf>
    <xf numFmtId="49" fontId="4" fillId="4" borderId="11" xfId="0" applyNumberFormat="1" applyFont="1" applyFill="1" applyBorder="1" applyAlignment="1" applyProtection="1">
      <alignment horizontal="center" vertical="center" wrapText="1"/>
      <protection/>
    </xf>
    <xf numFmtId="177" fontId="4" fillId="4" borderId="11" xfId="0" applyNumberFormat="1" applyFont="1" applyFill="1" applyBorder="1" applyAlignment="1" applyProtection="1">
      <alignment horizontal="center" vertical="center" wrapText="1"/>
      <protection/>
    </xf>
    <xf numFmtId="182" fontId="4" fillId="4" borderId="11" xfId="0" applyNumberFormat="1" applyFont="1" applyFill="1" applyBorder="1" applyAlignment="1" applyProtection="1">
      <alignment horizontal="center" vertical="center" wrapText="1"/>
      <protection/>
    </xf>
    <xf numFmtId="171" fontId="4" fillId="14" borderId="11" xfId="0" applyNumberFormat="1" applyFont="1" applyFill="1" applyBorder="1" applyAlignment="1" applyProtection="1">
      <alignment horizontal="center" vertical="center"/>
      <protection/>
    </xf>
    <xf numFmtId="171" fontId="3" fillId="8" borderId="11" xfId="0" applyNumberFormat="1" applyFont="1" applyFill="1" applyBorder="1" applyAlignment="1" applyProtection="1">
      <alignment horizontal="center" vertical="center" wrapText="1"/>
      <protection/>
    </xf>
    <xf numFmtId="171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6" borderId="0" xfId="0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>
      <alignment vertical="center"/>
    </xf>
    <xf numFmtId="190" fontId="3" fillId="0" borderId="11" xfId="62" applyNumberFormat="1" applyFont="1" applyFill="1" applyBorder="1" applyAlignment="1">
      <alignment horizontal="center" vertical="center"/>
    </xf>
    <xf numFmtId="171" fontId="3" fillId="0" borderId="11" xfId="62" applyFont="1" applyFill="1" applyBorder="1" applyAlignment="1" applyProtection="1">
      <alignment horizontal="left" vertical="center"/>
      <protection locked="0"/>
    </xf>
    <xf numFmtId="190" fontId="3" fillId="0" borderId="11" xfId="62" applyNumberFormat="1" applyFont="1" applyFill="1" applyBorder="1" applyAlignment="1" applyProtection="1">
      <alignment horizontal="center" vertical="center"/>
      <protection locked="0"/>
    </xf>
    <xf numFmtId="177" fontId="3" fillId="0" borderId="11" xfId="62" applyNumberFormat="1" applyFont="1" applyFill="1" applyBorder="1" applyAlignment="1" applyProtection="1">
      <alignment horizontal="center" vertical="center"/>
      <protection locked="0"/>
    </xf>
    <xf numFmtId="190" fontId="3" fillId="0" borderId="11" xfId="62" applyNumberFormat="1" applyFont="1" applyFill="1" applyBorder="1" applyAlignment="1" applyProtection="1">
      <alignment vertical="center"/>
      <protection locked="0"/>
    </xf>
    <xf numFmtId="171" fontId="3" fillId="0" borderId="11" xfId="62" applyFont="1" applyFill="1" applyBorder="1" applyAlignment="1" applyProtection="1">
      <alignment vertical="center"/>
      <protection locked="0"/>
    </xf>
    <xf numFmtId="171" fontId="3" fillId="36" borderId="11" xfId="62" applyFont="1" applyFill="1" applyBorder="1" applyAlignment="1" applyProtection="1">
      <alignment vertical="center"/>
      <protection locked="0"/>
    </xf>
    <xf numFmtId="191" fontId="3" fillId="0" borderId="11" xfId="51" applyNumberFormat="1" applyFont="1" applyFill="1" applyBorder="1" applyAlignment="1" applyProtection="1">
      <alignment vertical="center"/>
      <protection locked="0"/>
    </xf>
    <xf numFmtId="171" fontId="3" fillId="0" borderId="11" xfId="62" applyFont="1" applyFill="1" applyBorder="1" applyAlignment="1">
      <alignment vertical="center"/>
    </xf>
    <xf numFmtId="191" fontId="3" fillId="0" borderId="11" xfId="51" applyNumberFormat="1" applyFont="1" applyFill="1" applyBorder="1" applyAlignment="1" applyProtection="1">
      <alignment vertical="center"/>
      <protection/>
    </xf>
    <xf numFmtId="171" fontId="3" fillId="36" borderId="11" xfId="62" applyFont="1" applyFill="1" applyBorder="1" applyAlignment="1" applyProtection="1">
      <alignment vertical="center"/>
      <protection/>
    </xf>
    <xf numFmtId="171" fontId="3" fillId="0" borderId="11" xfId="62" applyFont="1" applyFill="1" applyBorder="1" applyAlignment="1" applyProtection="1">
      <alignment horizontal="center" vertical="center"/>
      <protection locked="0"/>
    </xf>
    <xf numFmtId="171" fontId="3" fillId="0" borderId="11" xfId="62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182" fontId="3" fillId="0" borderId="11" xfId="0" applyNumberFormat="1" applyFont="1" applyFill="1" applyBorder="1" applyAlignment="1" applyProtection="1">
      <alignment vertical="center"/>
      <protection locked="0"/>
    </xf>
    <xf numFmtId="171" fontId="3" fillId="0" borderId="11" xfId="62" applyNumberFormat="1" applyFont="1" applyFill="1" applyBorder="1" applyAlignment="1" applyProtection="1">
      <alignment vertical="center"/>
      <protection locked="0"/>
    </xf>
    <xf numFmtId="171" fontId="3" fillId="0" borderId="11" xfId="0" applyNumberFormat="1" applyFont="1" applyFill="1" applyBorder="1" applyAlignment="1">
      <alignment vertical="center"/>
    </xf>
    <xf numFmtId="171" fontId="3" fillId="0" borderId="11" xfId="0" applyNumberFormat="1" applyFont="1" applyFill="1" applyBorder="1" applyAlignment="1" applyProtection="1">
      <alignment vertical="center"/>
      <protection/>
    </xf>
    <xf numFmtId="177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vertical="center"/>
    </xf>
    <xf numFmtId="171" fontId="3" fillId="0" borderId="11" xfId="62" applyNumberFormat="1" applyFont="1" applyBorder="1" applyAlignment="1">
      <alignment vertical="center"/>
    </xf>
    <xf numFmtId="171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7" fillId="6" borderId="11" xfId="0" applyFont="1" applyFill="1" applyBorder="1" applyAlignment="1">
      <alignment horizontal="left" vertical="center"/>
    </xf>
    <xf numFmtId="171" fontId="7" fillId="6" borderId="11" xfId="0" applyNumberFormat="1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/>
      <protection/>
    </xf>
    <xf numFmtId="0" fontId="4" fillId="16" borderId="11" xfId="0" applyFont="1" applyFill="1" applyBorder="1" applyAlignment="1" applyProtection="1">
      <alignment horizontal="center" vertical="center" shrinkToFit="1"/>
      <protection/>
    </xf>
    <xf numFmtId="171" fontId="4" fillId="14" borderId="11" xfId="0" applyNumberFormat="1" applyFont="1" applyFill="1" applyBorder="1" applyAlignment="1" applyProtection="1">
      <alignment horizontal="center" vertical="center"/>
      <protection/>
    </xf>
    <xf numFmtId="0" fontId="6" fillId="12" borderId="12" xfId="0" applyFont="1" applyFill="1" applyBorder="1" applyAlignment="1" applyProtection="1">
      <alignment horizontal="center" vertical="center"/>
      <protection/>
    </xf>
    <xf numFmtId="0" fontId="6" fillId="12" borderId="13" xfId="0" applyFont="1" applyFill="1" applyBorder="1" applyAlignment="1" applyProtection="1">
      <alignment horizontal="center" vertical="center"/>
      <protection/>
    </xf>
    <xf numFmtId="0" fontId="6" fillId="12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8.8515625" defaultRowHeight="12.75" customHeight="1" outlineLevelRow="1"/>
  <cols>
    <col min="1" max="1" width="9.7109375" style="2" customWidth="1"/>
    <col min="2" max="2" width="22.140625" style="2" customWidth="1"/>
    <col min="3" max="3" width="9.7109375" style="2" customWidth="1"/>
    <col min="4" max="4" width="8.00390625" style="3" bestFit="1" customWidth="1"/>
    <col min="5" max="5" width="7.7109375" style="4" customWidth="1"/>
    <col min="6" max="6" width="13.28125" style="5" bestFit="1" customWidth="1"/>
    <col min="7" max="7" width="10.7109375" style="6" customWidth="1"/>
    <col min="8" max="8" width="12.28125" style="6" bestFit="1" customWidth="1"/>
    <col min="9" max="9" width="6.7109375" style="7" bestFit="1" customWidth="1"/>
    <col min="10" max="10" width="13.28125" style="7" customWidth="1"/>
    <col min="11" max="11" width="10.28125" style="7" customWidth="1"/>
    <col min="12" max="12" width="9.28125" style="7" customWidth="1"/>
    <col min="13" max="13" width="14.28125" style="7" bestFit="1" customWidth="1"/>
    <col min="14" max="14" width="12.28125" style="7" bestFit="1" customWidth="1"/>
    <col min="15" max="15" width="8.28125" style="7" bestFit="1" customWidth="1"/>
    <col min="16" max="16" width="7.00390625" style="8" customWidth="1"/>
    <col min="17" max="17" width="7.57421875" style="3" customWidth="1"/>
    <col min="18" max="18" width="12.7109375" style="3" bestFit="1" customWidth="1"/>
    <col min="19" max="19" width="11.7109375" style="5" bestFit="1" customWidth="1"/>
    <col min="20" max="20" width="12.28125" style="7" bestFit="1" customWidth="1"/>
    <col min="21" max="21" width="15.7109375" style="7" bestFit="1" customWidth="1"/>
    <col min="22" max="22" width="17.7109375" style="7" bestFit="1" customWidth="1"/>
    <col min="23" max="23" width="16.140625" style="7" bestFit="1" customWidth="1"/>
    <col min="24" max="16384" width="8.8515625" style="2" customWidth="1"/>
  </cols>
  <sheetData>
    <row r="1" spans="1:23" s="1" customFormat="1" ht="15" customHeight="1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</row>
    <row r="2" spans="1:23" s="1" customFormat="1" ht="15" customHeight="1">
      <c r="A2" s="40" t="s">
        <v>30</v>
      </c>
      <c r="B2" s="83"/>
      <c r="C2" s="83"/>
      <c r="D2" s="83"/>
      <c r="E2" s="83"/>
      <c r="F2" s="83"/>
      <c r="G2" s="85" t="s">
        <v>0</v>
      </c>
      <c r="H2" s="85"/>
      <c r="I2" s="86"/>
      <c r="J2" s="86"/>
      <c r="K2" s="86"/>
      <c r="L2" s="41" t="s">
        <v>1</v>
      </c>
      <c r="M2" s="86"/>
      <c r="N2" s="86"/>
      <c r="O2" s="86"/>
      <c r="P2" s="86"/>
      <c r="Q2" s="85" t="s">
        <v>2</v>
      </c>
      <c r="R2" s="85"/>
      <c r="S2" s="86"/>
      <c r="T2" s="86"/>
      <c r="U2" s="9"/>
      <c r="V2" s="9"/>
      <c r="W2" s="10"/>
    </row>
    <row r="3" spans="1:23" s="1" customFormat="1" ht="1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</row>
    <row r="4" spans="1:23" ht="12.75" customHeight="1">
      <c r="A4" s="84" t="s">
        <v>38</v>
      </c>
      <c r="B4" s="84"/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 t="s">
        <v>6</v>
      </c>
      <c r="Q4" s="75"/>
      <c r="R4" s="75"/>
      <c r="S4" s="75"/>
      <c r="T4" s="76" t="s">
        <v>7</v>
      </c>
      <c r="U4" s="76"/>
      <c r="V4" s="76"/>
      <c r="W4" s="76"/>
    </row>
    <row r="5" spans="1:23" ht="12.75" customHeight="1">
      <c r="A5" s="12" t="s">
        <v>39</v>
      </c>
      <c r="B5" s="12" t="s">
        <v>38</v>
      </c>
      <c r="C5" s="13" t="s">
        <v>40</v>
      </c>
      <c r="D5" s="13" t="s">
        <v>42</v>
      </c>
      <c r="E5" s="13" t="s">
        <v>8</v>
      </c>
      <c r="F5" s="13" t="s">
        <v>67</v>
      </c>
      <c r="G5" s="13" t="s">
        <v>81</v>
      </c>
      <c r="H5" s="13" t="s">
        <v>48</v>
      </c>
      <c r="I5" s="13" t="s">
        <v>51</v>
      </c>
      <c r="J5" s="13" t="s">
        <v>66</v>
      </c>
      <c r="K5" s="13" t="s">
        <v>46</v>
      </c>
      <c r="L5" s="13" t="s">
        <v>47</v>
      </c>
      <c r="M5" s="13" t="s">
        <v>49</v>
      </c>
      <c r="N5" s="13" t="s">
        <v>50</v>
      </c>
      <c r="O5" s="13" t="s">
        <v>52</v>
      </c>
      <c r="P5" s="33" t="s">
        <v>40</v>
      </c>
      <c r="Q5" s="33" t="s">
        <v>42</v>
      </c>
      <c r="R5" s="33" t="s">
        <v>76</v>
      </c>
      <c r="S5" s="33" t="s">
        <v>75</v>
      </c>
      <c r="T5" s="37" t="s">
        <v>84</v>
      </c>
      <c r="U5" s="37" t="s">
        <v>74</v>
      </c>
      <c r="V5" s="37" t="s">
        <v>83</v>
      </c>
      <c r="W5" s="37" t="s">
        <v>82</v>
      </c>
    </row>
    <row r="6" spans="1:23" ht="90" hidden="1" outlineLevel="1">
      <c r="A6" s="14" t="s">
        <v>3</v>
      </c>
      <c r="B6" s="15" t="s">
        <v>4</v>
      </c>
      <c r="C6" s="16" t="s">
        <v>41</v>
      </c>
      <c r="D6" s="17" t="s">
        <v>43</v>
      </c>
      <c r="E6" s="18" t="s">
        <v>44</v>
      </c>
      <c r="F6" s="19" t="s">
        <v>68</v>
      </c>
      <c r="G6" s="20" t="s">
        <v>45</v>
      </c>
      <c r="H6" s="20" t="s">
        <v>9</v>
      </c>
      <c r="I6" s="21" t="s">
        <v>10</v>
      </c>
      <c r="J6" s="21" t="s">
        <v>35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5" t="s">
        <v>53</v>
      </c>
      <c r="Q6" s="24" t="s">
        <v>69</v>
      </c>
      <c r="R6" s="24" t="s">
        <v>31</v>
      </c>
      <c r="S6" s="26" t="s">
        <v>54</v>
      </c>
      <c r="T6" s="38" t="s">
        <v>72</v>
      </c>
      <c r="U6" s="38" t="s">
        <v>73</v>
      </c>
      <c r="V6" s="38" t="s">
        <v>37</v>
      </c>
      <c r="W6" s="38" t="s">
        <v>33</v>
      </c>
    </row>
    <row r="7" spans="1:23" ht="32.25" customHeight="1" hidden="1" outlineLevel="1">
      <c r="A7" s="22" t="s">
        <v>55</v>
      </c>
      <c r="B7" s="23" t="s">
        <v>56</v>
      </c>
      <c r="C7" s="27" t="s">
        <v>57</v>
      </c>
      <c r="D7" s="28" t="s">
        <v>58</v>
      </c>
      <c r="E7" s="29" t="s">
        <v>59</v>
      </c>
      <c r="F7" s="30" t="s">
        <v>60</v>
      </c>
      <c r="G7" s="31" t="s">
        <v>16</v>
      </c>
      <c r="H7" s="31" t="s">
        <v>17</v>
      </c>
      <c r="I7" s="32" t="s">
        <v>18</v>
      </c>
      <c r="J7" s="32" t="s">
        <v>19</v>
      </c>
      <c r="K7" s="32" t="s">
        <v>20</v>
      </c>
      <c r="L7" s="32" t="s">
        <v>21</v>
      </c>
      <c r="M7" s="32" t="s">
        <v>22</v>
      </c>
      <c r="N7" s="32" t="s">
        <v>23</v>
      </c>
      <c r="O7" s="32" t="s">
        <v>24</v>
      </c>
      <c r="P7" s="34" t="s">
        <v>25</v>
      </c>
      <c r="Q7" s="35" t="s">
        <v>26</v>
      </c>
      <c r="R7" s="35" t="s">
        <v>27</v>
      </c>
      <c r="S7" s="36" t="s">
        <v>28</v>
      </c>
      <c r="T7" s="39" t="s">
        <v>32</v>
      </c>
      <c r="U7" s="39" t="s">
        <v>61</v>
      </c>
      <c r="V7" s="39" t="s">
        <v>62</v>
      </c>
      <c r="W7" s="39" t="s">
        <v>63</v>
      </c>
    </row>
    <row r="8" spans="1:23" ht="17.25" customHeight="1" hidden="1" outlineLevel="1">
      <c r="A8" s="22"/>
      <c r="B8" s="23"/>
      <c r="C8" s="27"/>
      <c r="D8" s="28"/>
      <c r="E8" s="29"/>
      <c r="F8" s="30"/>
      <c r="G8" s="31"/>
      <c r="H8" s="31" t="s">
        <v>77</v>
      </c>
      <c r="I8" s="32"/>
      <c r="J8" s="32" t="s">
        <v>78</v>
      </c>
      <c r="K8" s="32"/>
      <c r="L8" s="32"/>
      <c r="M8" s="32" t="s">
        <v>79</v>
      </c>
      <c r="N8" s="32"/>
      <c r="O8" s="32" t="s">
        <v>80</v>
      </c>
      <c r="P8" s="34"/>
      <c r="Q8" s="35"/>
      <c r="R8" s="35"/>
      <c r="S8" s="36"/>
      <c r="T8" s="39" t="s">
        <v>65</v>
      </c>
      <c r="U8" s="39" t="s">
        <v>64</v>
      </c>
      <c r="V8" s="39" t="s">
        <v>70</v>
      </c>
      <c r="W8" s="39" t="s">
        <v>71</v>
      </c>
    </row>
    <row r="9" spans="1:23" s="11" customFormat="1" ht="12.75" customHeight="1" collapsed="1">
      <c r="A9" s="42">
        <v>25232910</v>
      </c>
      <c r="B9" s="43" t="s">
        <v>34</v>
      </c>
      <c r="C9" s="44">
        <v>1</v>
      </c>
      <c r="D9" s="45">
        <v>41640</v>
      </c>
      <c r="E9" s="44"/>
      <c r="F9" s="46">
        <v>100</v>
      </c>
      <c r="G9" s="47">
        <v>100</v>
      </c>
      <c r="H9" s="48">
        <f>F9*G9</f>
        <v>10000</v>
      </c>
      <c r="I9" s="49">
        <v>0.17</v>
      </c>
      <c r="J9" s="48">
        <f>H9*I9</f>
        <v>1700.0000000000002</v>
      </c>
      <c r="K9" s="50">
        <v>700</v>
      </c>
      <c r="L9" s="51">
        <v>0.3</v>
      </c>
      <c r="M9" s="52">
        <f>(H9+J9+K9)*(1+L9)</f>
        <v>16120</v>
      </c>
      <c r="N9" s="51">
        <v>0.17</v>
      </c>
      <c r="O9" s="52">
        <f>(M9*N9)-J9</f>
        <v>1040.3999999999999</v>
      </c>
      <c r="P9" s="53" t="s">
        <v>36</v>
      </c>
      <c r="Q9" s="47"/>
      <c r="R9" s="47">
        <v>15000</v>
      </c>
      <c r="S9" s="47">
        <v>100</v>
      </c>
      <c r="T9" s="54">
        <f>O9/F9</f>
        <v>10.403999999999998</v>
      </c>
      <c r="U9" s="54">
        <f>T9*(F9-S9)</f>
        <v>0</v>
      </c>
      <c r="V9" s="54">
        <f>((R9/S9)*N9)-(J9/F9)</f>
        <v>8.5</v>
      </c>
      <c r="W9" s="54">
        <f>(T9-V9)*S9</f>
        <v>190.3999999999998</v>
      </c>
    </row>
    <row r="10" spans="1:23" ht="12.75" customHeight="1">
      <c r="A10" s="55"/>
      <c r="B10" s="56"/>
      <c r="C10" s="57"/>
      <c r="D10" s="58"/>
      <c r="E10" s="59"/>
      <c r="F10" s="60"/>
      <c r="G10" s="61"/>
      <c r="H10" s="61"/>
      <c r="I10" s="61"/>
      <c r="J10" s="61"/>
      <c r="K10" s="62"/>
      <c r="L10" s="63"/>
      <c r="M10" s="63"/>
      <c r="N10" s="63"/>
      <c r="O10" s="63"/>
      <c r="P10" s="59"/>
      <c r="Q10" s="64"/>
      <c r="R10" s="64"/>
      <c r="S10" s="60"/>
      <c r="T10" s="63"/>
      <c r="U10" s="63"/>
      <c r="V10" s="63"/>
      <c r="W10" s="63"/>
    </row>
    <row r="11" spans="1:23" ht="12.75" customHeight="1">
      <c r="A11" s="55"/>
      <c r="B11" s="56"/>
      <c r="C11" s="57"/>
      <c r="D11" s="58"/>
      <c r="E11" s="59"/>
      <c r="F11" s="60"/>
      <c r="G11" s="61"/>
      <c r="H11" s="61"/>
      <c r="I11" s="61"/>
      <c r="J11" s="61"/>
      <c r="K11" s="62"/>
      <c r="L11" s="63"/>
      <c r="M11" s="63"/>
      <c r="N11" s="63"/>
      <c r="O11" s="63"/>
      <c r="P11" s="59"/>
      <c r="Q11" s="64"/>
      <c r="R11" s="64"/>
      <c r="S11" s="60"/>
      <c r="T11" s="63"/>
      <c r="U11" s="63"/>
      <c r="V11" s="63"/>
      <c r="W11" s="63"/>
    </row>
    <row r="12" spans="1:23" ht="12.75" customHeight="1">
      <c r="A12" s="55"/>
      <c r="B12" s="56"/>
      <c r="C12" s="57"/>
      <c r="D12" s="58"/>
      <c r="E12" s="59"/>
      <c r="F12" s="60"/>
      <c r="G12" s="61"/>
      <c r="H12" s="61"/>
      <c r="I12" s="61"/>
      <c r="J12" s="61"/>
      <c r="K12" s="62"/>
      <c r="L12" s="63"/>
      <c r="M12" s="63"/>
      <c r="N12" s="63"/>
      <c r="O12" s="63"/>
      <c r="P12" s="59"/>
      <c r="Q12" s="64"/>
      <c r="R12" s="64"/>
      <c r="S12" s="60"/>
      <c r="T12" s="63"/>
      <c r="U12" s="63"/>
      <c r="V12" s="63"/>
      <c r="W12" s="63"/>
    </row>
    <row r="13" spans="1:23" ht="12.75" customHeight="1">
      <c r="A13" s="55"/>
      <c r="B13" s="56"/>
      <c r="C13" s="57"/>
      <c r="D13" s="58"/>
      <c r="E13" s="59"/>
      <c r="F13" s="60"/>
      <c r="G13" s="61"/>
      <c r="H13" s="61"/>
      <c r="I13" s="61"/>
      <c r="J13" s="61"/>
      <c r="K13" s="62"/>
      <c r="L13" s="63"/>
      <c r="M13" s="63"/>
      <c r="N13" s="63"/>
      <c r="O13" s="63"/>
      <c r="P13" s="59"/>
      <c r="Q13" s="64"/>
      <c r="R13" s="64"/>
      <c r="S13" s="60"/>
      <c r="T13" s="63"/>
      <c r="U13" s="63"/>
      <c r="V13" s="63"/>
      <c r="W13" s="63"/>
    </row>
    <row r="14" spans="1:23" ht="12.75" customHeight="1">
      <c r="A14" s="55"/>
      <c r="B14" s="56"/>
      <c r="C14" s="57"/>
      <c r="D14" s="58"/>
      <c r="E14" s="59"/>
      <c r="F14" s="60"/>
      <c r="G14" s="61"/>
      <c r="H14" s="61"/>
      <c r="I14" s="61"/>
      <c r="J14" s="61"/>
      <c r="K14" s="62"/>
      <c r="L14" s="63"/>
      <c r="M14" s="63"/>
      <c r="N14" s="63"/>
      <c r="O14" s="63"/>
      <c r="P14" s="59"/>
      <c r="Q14" s="64"/>
      <c r="R14" s="64"/>
      <c r="S14" s="60"/>
      <c r="T14" s="63"/>
      <c r="U14" s="63"/>
      <c r="V14" s="63"/>
      <c r="W14" s="63"/>
    </row>
    <row r="15" spans="1:23" ht="12.75" customHeight="1">
      <c r="A15" s="65"/>
      <c r="B15" s="65"/>
      <c r="C15" s="65"/>
      <c r="D15" s="66"/>
      <c r="E15" s="67"/>
      <c r="F15" s="68"/>
      <c r="G15" s="69"/>
      <c r="H15" s="69"/>
      <c r="I15" s="70"/>
      <c r="J15" s="70"/>
      <c r="K15" s="70"/>
      <c r="L15" s="70"/>
      <c r="M15" s="70"/>
      <c r="N15" s="70"/>
      <c r="O15" s="70"/>
      <c r="P15" s="71"/>
      <c r="Q15" s="66"/>
      <c r="R15" s="66"/>
      <c r="S15" s="68"/>
      <c r="T15" s="70"/>
      <c r="U15" s="70"/>
      <c r="V15" s="70"/>
      <c r="W15" s="70"/>
    </row>
    <row r="16" spans="1:23" ht="12.75" customHeight="1">
      <c r="A16" s="65"/>
      <c r="B16" s="65"/>
      <c r="C16" s="65"/>
      <c r="D16" s="66"/>
      <c r="E16" s="67"/>
      <c r="F16" s="68"/>
      <c r="G16" s="69"/>
      <c r="H16" s="69"/>
      <c r="I16" s="70"/>
      <c r="J16" s="70"/>
      <c r="K16" s="70"/>
      <c r="L16" s="70"/>
      <c r="M16" s="70"/>
      <c r="N16" s="70"/>
      <c r="O16" s="70"/>
      <c r="P16" s="71"/>
      <c r="Q16" s="66"/>
      <c r="R16" s="66"/>
      <c r="S16" s="68"/>
      <c r="T16" s="70"/>
      <c r="U16" s="70"/>
      <c r="V16" s="70"/>
      <c r="W16" s="70"/>
    </row>
    <row r="17" spans="1:23" ht="12.75" customHeight="1">
      <c r="A17" s="65"/>
      <c r="B17" s="65"/>
      <c r="C17" s="65"/>
      <c r="D17" s="66"/>
      <c r="E17" s="67"/>
      <c r="F17" s="68"/>
      <c r="G17" s="69"/>
      <c r="H17" s="69"/>
      <c r="I17" s="70"/>
      <c r="J17" s="70"/>
      <c r="K17" s="70"/>
      <c r="L17" s="70"/>
      <c r="M17" s="70"/>
      <c r="N17" s="70"/>
      <c r="O17" s="70"/>
      <c r="P17" s="71"/>
      <c r="Q17" s="66"/>
      <c r="R17" s="66"/>
      <c r="S17" s="68"/>
      <c r="T17" s="70"/>
      <c r="U17" s="70"/>
      <c r="V17" s="70"/>
      <c r="W17" s="70"/>
    </row>
    <row r="18" spans="1:23" ht="12.75" customHeight="1">
      <c r="A18" s="65"/>
      <c r="B18" s="65"/>
      <c r="C18" s="65"/>
      <c r="D18" s="66"/>
      <c r="E18" s="67"/>
      <c r="F18" s="68"/>
      <c r="G18" s="69"/>
      <c r="H18" s="69"/>
      <c r="I18" s="70"/>
      <c r="J18" s="70"/>
      <c r="K18" s="70"/>
      <c r="L18" s="70"/>
      <c r="M18" s="70"/>
      <c r="N18" s="70"/>
      <c r="O18" s="70"/>
      <c r="P18" s="71"/>
      <c r="Q18" s="66"/>
      <c r="R18" s="66"/>
      <c r="S18" s="68"/>
      <c r="T18" s="70"/>
      <c r="U18" s="70"/>
      <c r="V18" s="70"/>
      <c r="W18" s="70"/>
    </row>
    <row r="19" spans="1:23" ht="12.75" customHeight="1">
      <c r="A19" s="65"/>
      <c r="B19" s="65"/>
      <c r="C19" s="65"/>
      <c r="D19" s="66"/>
      <c r="E19" s="67"/>
      <c r="F19" s="68"/>
      <c r="G19" s="69"/>
      <c r="H19" s="69"/>
      <c r="I19" s="70"/>
      <c r="J19" s="70"/>
      <c r="K19" s="70"/>
      <c r="L19" s="70"/>
      <c r="M19" s="70"/>
      <c r="N19" s="70"/>
      <c r="O19" s="70"/>
      <c r="P19" s="71"/>
      <c r="Q19" s="66"/>
      <c r="R19" s="66"/>
      <c r="S19" s="68"/>
      <c r="T19" s="70"/>
      <c r="U19" s="70"/>
      <c r="V19" s="70"/>
      <c r="W19" s="70"/>
    </row>
    <row r="20" spans="1:23" ht="12.75" customHeight="1">
      <c r="A20" s="65"/>
      <c r="B20" s="65"/>
      <c r="C20" s="65"/>
      <c r="D20" s="66"/>
      <c r="E20" s="67"/>
      <c r="F20" s="68"/>
      <c r="G20" s="69"/>
      <c r="H20" s="69"/>
      <c r="I20" s="70"/>
      <c r="J20" s="70"/>
      <c r="K20" s="70"/>
      <c r="L20" s="70"/>
      <c r="M20" s="70"/>
      <c r="N20" s="70"/>
      <c r="O20" s="70"/>
      <c r="P20" s="71"/>
      <c r="Q20" s="66"/>
      <c r="R20" s="66"/>
      <c r="S20" s="68"/>
      <c r="T20" s="70"/>
      <c r="U20" s="70"/>
      <c r="V20" s="70"/>
      <c r="W20" s="70"/>
    </row>
    <row r="21" spans="1:23" ht="12.75" customHeight="1">
      <c r="A21" s="65"/>
      <c r="B21" s="65"/>
      <c r="C21" s="65"/>
      <c r="D21" s="66"/>
      <c r="E21" s="67"/>
      <c r="F21" s="68"/>
      <c r="G21" s="69"/>
      <c r="H21" s="69"/>
      <c r="I21" s="70"/>
      <c r="J21" s="70"/>
      <c r="K21" s="70"/>
      <c r="L21" s="70"/>
      <c r="M21" s="70"/>
      <c r="N21" s="70"/>
      <c r="O21" s="70"/>
      <c r="P21" s="71"/>
      <c r="Q21" s="66"/>
      <c r="R21" s="66"/>
      <c r="S21" s="68"/>
      <c r="T21" s="70"/>
      <c r="U21" s="70"/>
      <c r="V21" s="70"/>
      <c r="W21" s="70"/>
    </row>
    <row r="22" spans="1:23" ht="12.75" customHeight="1">
      <c r="A22" s="65"/>
      <c r="B22" s="65"/>
      <c r="C22" s="65"/>
      <c r="D22" s="66"/>
      <c r="E22" s="67"/>
      <c r="F22" s="68"/>
      <c r="G22" s="69"/>
      <c r="H22" s="69"/>
      <c r="I22" s="70"/>
      <c r="J22" s="70"/>
      <c r="K22" s="70"/>
      <c r="L22" s="70"/>
      <c r="M22" s="70"/>
      <c r="N22" s="70"/>
      <c r="O22" s="70"/>
      <c r="P22" s="71"/>
      <c r="Q22" s="66"/>
      <c r="R22" s="66"/>
      <c r="S22" s="68"/>
      <c r="T22" s="70"/>
      <c r="U22" s="70"/>
      <c r="V22" s="70"/>
      <c r="W22" s="70"/>
    </row>
    <row r="23" spans="1:23" ht="12.75" customHeight="1">
      <c r="A23" s="65"/>
      <c r="B23" s="65"/>
      <c r="C23" s="65"/>
      <c r="D23" s="66"/>
      <c r="E23" s="67"/>
      <c r="F23" s="68"/>
      <c r="G23" s="69"/>
      <c r="H23" s="69"/>
      <c r="I23" s="70"/>
      <c r="J23" s="70"/>
      <c r="K23" s="70"/>
      <c r="L23" s="70"/>
      <c r="M23" s="70"/>
      <c r="N23" s="70"/>
      <c r="O23" s="70"/>
      <c r="P23" s="71"/>
      <c r="Q23" s="66"/>
      <c r="R23" s="66"/>
      <c r="S23" s="68"/>
      <c r="T23" s="70"/>
      <c r="U23" s="70"/>
      <c r="V23" s="70"/>
      <c r="W23" s="70"/>
    </row>
    <row r="24" spans="1:23" ht="12.75" customHeight="1">
      <c r="A24" s="65"/>
      <c r="B24" s="65"/>
      <c r="C24" s="65"/>
      <c r="D24" s="66"/>
      <c r="E24" s="67"/>
      <c r="F24" s="68"/>
      <c r="G24" s="69"/>
      <c r="H24" s="69"/>
      <c r="I24" s="70"/>
      <c r="J24" s="70"/>
      <c r="K24" s="70"/>
      <c r="L24" s="70"/>
      <c r="M24" s="70"/>
      <c r="N24" s="70"/>
      <c r="O24" s="70"/>
      <c r="P24" s="71"/>
      <c r="Q24" s="66"/>
      <c r="R24" s="66"/>
      <c r="S24" s="68"/>
      <c r="T24" s="70"/>
      <c r="U24" s="70"/>
      <c r="V24" s="70"/>
      <c r="W24" s="70"/>
    </row>
    <row r="25" spans="1:23" ht="12.75" customHeight="1">
      <c r="A25" s="65"/>
      <c r="B25" s="65"/>
      <c r="C25" s="65"/>
      <c r="D25" s="66"/>
      <c r="E25" s="67"/>
      <c r="F25" s="68"/>
      <c r="G25" s="69"/>
      <c r="H25" s="69"/>
      <c r="I25" s="70"/>
      <c r="J25" s="70"/>
      <c r="K25" s="70"/>
      <c r="L25" s="70"/>
      <c r="M25" s="70"/>
      <c r="N25" s="70"/>
      <c r="O25" s="70"/>
      <c r="P25" s="71"/>
      <c r="Q25" s="66"/>
      <c r="R25" s="66"/>
      <c r="S25" s="68"/>
      <c r="T25" s="70"/>
      <c r="U25" s="70"/>
      <c r="V25" s="70"/>
      <c r="W25" s="70"/>
    </row>
    <row r="26" spans="1:23" ht="12.75" customHeight="1">
      <c r="A26" s="65"/>
      <c r="B26" s="65"/>
      <c r="C26" s="65"/>
      <c r="D26" s="66"/>
      <c r="E26" s="67"/>
      <c r="F26" s="68"/>
      <c r="G26" s="69"/>
      <c r="H26" s="69"/>
      <c r="I26" s="70"/>
      <c r="J26" s="70"/>
      <c r="K26" s="70"/>
      <c r="L26" s="70"/>
      <c r="M26" s="70"/>
      <c r="N26" s="70"/>
      <c r="O26" s="70"/>
      <c r="P26" s="71"/>
      <c r="Q26" s="66"/>
      <c r="R26" s="66"/>
      <c r="S26" s="68"/>
      <c r="T26" s="70"/>
      <c r="U26" s="70"/>
      <c r="V26" s="70"/>
      <c r="W26" s="70"/>
    </row>
    <row r="27" spans="1:23" ht="12.75" customHeight="1">
      <c r="A27" s="65"/>
      <c r="B27" s="65"/>
      <c r="C27" s="65"/>
      <c r="D27" s="66"/>
      <c r="E27" s="67"/>
      <c r="F27" s="68"/>
      <c r="G27" s="69"/>
      <c r="H27" s="69"/>
      <c r="I27" s="70"/>
      <c r="J27" s="70"/>
      <c r="K27" s="70"/>
      <c r="L27" s="70"/>
      <c r="M27" s="70"/>
      <c r="N27" s="70"/>
      <c r="O27" s="70"/>
      <c r="P27" s="71"/>
      <c r="Q27" s="66"/>
      <c r="R27" s="66"/>
      <c r="S27" s="68"/>
      <c r="T27" s="70"/>
      <c r="U27" s="70"/>
      <c r="V27" s="70"/>
      <c r="W27" s="70"/>
    </row>
    <row r="28" spans="1:23" ht="12.75" customHeight="1">
      <c r="A28" s="65"/>
      <c r="B28" s="65"/>
      <c r="C28" s="65"/>
      <c r="D28" s="66"/>
      <c r="E28" s="67"/>
      <c r="F28" s="68"/>
      <c r="G28" s="69"/>
      <c r="H28" s="69"/>
      <c r="I28" s="70"/>
      <c r="J28" s="70"/>
      <c r="K28" s="70"/>
      <c r="L28" s="70"/>
      <c r="M28" s="70"/>
      <c r="N28" s="70"/>
      <c r="O28" s="70"/>
      <c r="P28" s="71"/>
      <c r="Q28" s="66"/>
      <c r="R28" s="66"/>
      <c r="S28" s="68"/>
      <c r="T28" s="70"/>
      <c r="U28" s="70"/>
      <c r="V28" s="70"/>
      <c r="W28" s="70"/>
    </row>
    <row r="29" spans="1:23" ht="12.75" customHeight="1">
      <c r="A29" s="65"/>
      <c r="B29" s="65"/>
      <c r="C29" s="65"/>
      <c r="D29" s="66"/>
      <c r="E29" s="67"/>
      <c r="F29" s="68"/>
      <c r="G29" s="69"/>
      <c r="H29" s="69"/>
      <c r="I29" s="70"/>
      <c r="J29" s="70"/>
      <c r="K29" s="70"/>
      <c r="L29" s="70"/>
      <c r="M29" s="70"/>
      <c r="N29" s="70"/>
      <c r="O29" s="70"/>
      <c r="P29" s="71"/>
      <c r="Q29" s="66"/>
      <c r="R29" s="66"/>
      <c r="S29" s="68"/>
      <c r="T29" s="70"/>
      <c r="U29" s="70"/>
      <c r="V29" s="70"/>
      <c r="W29" s="70"/>
    </row>
    <row r="30" spans="1:23" ht="12.75" customHeight="1">
      <c r="A30" s="65"/>
      <c r="B30" s="65"/>
      <c r="C30" s="65"/>
      <c r="D30" s="66"/>
      <c r="E30" s="67"/>
      <c r="F30" s="68"/>
      <c r="G30" s="69"/>
      <c r="H30" s="69"/>
      <c r="I30" s="70"/>
      <c r="J30" s="70"/>
      <c r="K30" s="70"/>
      <c r="L30" s="70"/>
      <c r="M30" s="70"/>
      <c r="N30" s="70"/>
      <c r="O30" s="70"/>
      <c r="P30" s="71"/>
      <c r="Q30" s="66"/>
      <c r="R30" s="66"/>
      <c r="S30" s="68"/>
      <c r="T30" s="70"/>
      <c r="U30" s="70"/>
      <c r="V30" s="70"/>
      <c r="W30" s="70"/>
    </row>
    <row r="31" spans="1:23" ht="12.75" customHeight="1">
      <c r="A31" s="65"/>
      <c r="B31" s="65"/>
      <c r="C31" s="65"/>
      <c r="D31" s="66"/>
      <c r="E31" s="67"/>
      <c r="F31" s="68"/>
      <c r="G31" s="69"/>
      <c r="H31" s="69"/>
      <c r="I31" s="70"/>
      <c r="J31" s="70"/>
      <c r="K31" s="70"/>
      <c r="L31" s="70"/>
      <c r="M31" s="70"/>
      <c r="N31" s="70"/>
      <c r="O31" s="70"/>
      <c r="P31" s="71"/>
      <c r="Q31" s="66"/>
      <c r="R31" s="66"/>
      <c r="S31" s="68"/>
      <c r="T31" s="70"/>
      <c r="U31" s="70"/>
      <c r="V31" s="70"/>
      <c r="W31" s="70"/>
    </row>
    <row r="32" spans="1:23" ht="12.75" customHeight="1">
      <c r="A32" s="65"/>
      <c r="B32" s="65"/>
      <c r="C32" s="65"/>
      <c r="D32" s="66"/>
      <c r="E32" s="67"/>
      <c r="F32" s="68"/>
      <c r="G32" s="69"/>
      <c r="H32" s="69"/>
      <c r="I32" s="70"/>
      <c r="J32" s="70"/>
      <c r="K32" s="70"/>
      <c r="L32" s="70"/>
      <c r="M32" s="70"/>
      <c r="N32" s="70"/>
      <c r="O32" s="70"/>
      <c r="P32" s="71"/>
      <c r="Q32" s="66"/>
      <c r="R32" s="66"/>
      <c r="S32" s="68"/>
      <c r="T32" s="70"/>
      <c r="U32" s="70"/>
      <c r="V32" s="70"/>
      <c r="W32" s="70"/>
    </row>
    <row r="33" spans="1:23" ht="12.75" customHeight="1">
      <c r="A33" s="65"/>
      <c r="B33" s="65"/>
      <c r="C33" s="65"/>
      <c r="D33" s="66"/>
      <c r="E33" s="67"/>
      <c r="F33" s="68"/>
      <c r="G33" s="69"/>
      <c r="H33" s="69"/>
      <c r="I33" s="70"/>
      <c r="J33" s="70"/>
      <c r="K33" s="70"/>
      <c r="L33" s="70"/>
      <c r="M33" s="70"/>
      <c r="N33" s="70"/>
      <c r="O33" s="70"/>
      <c r="P33" s="71"/>
      <c r="Q33" s="66"/>
      <c r="R33" s="66"/>
      <c r="S33" s="68"/>
      <c r="T33" s="70"/>
      <c r="U33" s="70"/>
      <c r="V33" s="70"/>
      <c r="W33" s="70"/>
    </row>
    <row r="34" spans="1:23" ht="12.75" customHeight="1">
      <c r="A34" s="65"/>
      <c r="B34" s="65"/>
      <c r="C34" s="65"/>
      <c r="D34" s="66"/>
      <c r="E34" s="67"/>
      <c r="F34" s="68"/>
      <c r="G34" s="69"/>
      <c r="H34" s="69"/>
      <c r="I34" s="70"/>
      <c r="J34" s="70"/>
      <c r="K34" s="70"/>
      <c r="L34" s="70"/>
      <c r="M34" s="70"/>
      <c r="N34" s="70"/>
      <c r="O34" s="70"/>
      <c r="P34" s="71"/>
      <c r="Q34" s="66"/>
      <c r="R34" s="66"/>
      <c r="S34" s="68"/>
      <c r="T34" s="70"/>
      <c r="U34" s="70"/>
      <c r="V34" s="70"/>
      <c r="W34" s="70"/>
    </row>
    <row r="35" spans="1:23" ht="12.75" customHeight="1">
      <c r="A35" s="72" t="s">
        <v>85</v>
      </c>
      <c r="B35" s="72"/>
      <c r="C35" s="72"/>
      <c r="D35" s="72"/>
      <c r="E35" s="72"/>
      <c r="F35" s="73">
        <f>SUM(F9:F34)</f>
        <v>100</v>
      </c>
      <c r="G35" s="73"/>
      <c r="H35" s="73">
        <f>SUM(H9:H34)</f>
        <v>10000</v>
      </c>
      <c r="I35" s="72"/>
      <c r="J35" s="73">
        <f>SUM(J9:J34)</f>
        <v>1700.0000000000002</v>
      </c>
      <c r="K35" s="73">
        <f>SUM(K9:K34)</f>
        <v>700</v>
      </c>
      <c r="L35" s="72"/>
      <c r="M35" s="73">
        <f>SUM(M9:M34)</f>
        <v>16120</v>
      </c>
      <c r="N35" s="72"/>
      <c r="O35" s="73">
        <f>SUM(O9:O34)</f>
        <v>1040.3999999999999</v>
      </c>
      <c r="P35" s="72"/>
      <c r="Q35" s="72"/>
      <c r="R35" s="73">
        <f aca="true" t="shared" si="0" ref="R35:W35">SUM(R9:R34)</f>
        <v>15000</v>
      </c>
      <c r="S35" s="73">
        <f t="shared" si="0"/>
        <v>100</v>
      </c>
      <c r="T35" s="73">
        <f t="shared" si="0"/>
        <v>10.403999999999998</v>
      </c>
      <c r="U35" s="73">
        <f t="shared" si="0"/>
        <v>0</v>
      </c>
      <c r="V35" s="73">
        <f t="shared" si="0"/>
        <v>8.5</v>
      </c>
      <c r="W35" s="73">
        <f t="shared" si="0"/>
        <v>190.3999999999998</v>
      </c>
    </row>
  </sheetData>
  <sheetProtection/>
  <mergeCells count="12">
    <mergeCell ref="M2:P2"/>
    <mergeCell ref="S2:T2"/>
    <mergeCell ref="C4:O4"/>
    <mergeCell ref="P4:S4"/>
    <mergeCell ref="T4:W4"/>
    <mergeCell ref="A1:W1"/>
    <mergeCell ref="A3:W3"/>
    <mergeCell ref="B2:F2"/>
    <mergeCell ref="A4:B4"/>
    <mergeCell ref="G2:H2"/>
    <mergeCell ref="Q2:R2"/>
    <mergeCell ref="I2:K2"/>
  </mergeCells>
  <printOptions horizontalCentered="1"/>
  <pageMargins left="0" right="0" top="0.4724409448818898" bottom="0.2755905511811024" header="0.15748031496062992" footer="0.07874015748031496"/>
  <pageSetup horizontalDpi="600" verticalDpi="600" orientation="landscape" paperSize="9" scale="78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Adm</cp:lastModifiedBy>
  <dcterms:created xsi:type="dcterms:W3CDTF">2009-07-24T17:33:43Z</dcterms:created>
  <dcterms:modified xsi:type="dcterms:W3CDTF">2019-08-12T18:56:42Z</dcterms:modified>
  <cp:category/>
  <cp:version/>
  <cp:contentType/>
  <cp:contentStatus/>
</cp:coreProperties>
</file>