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202"/>
  </bookViews>
  <sheets>
    <sheet name="Cálculo do INSS" sheetId="1" r:id="rId1"/>
    <sheet name="CUB" sheetId="2" r:id="rId2"/>
  </sheets>
  <calcPr calcId="152511"/>
</workbook>
</file>

<file path=xl/calcChain.xml><?xml version="1.0" encoding="utf-8"?>
<calcChain xmlns="http://schemas.openxmlformats.org/spreadsheetml/2006/main">
  <c r="C21" i="1" l="1"/>
  <c r="D21" i="1"/>
  <c r="E23" i="1" s="1"/>
  <c r="D31" i="1"/>
  <c r="D32" i="1"/>
  <c r="D33" i="1"/>
  <c r="D34" i="1"/>
  <c r="D44" i="1"/>
  <c r="D45" i="1"/>
  <c r="D46" i="1"/>
  <c r="D47" i="1"/>
  <c r="D57" i="1"/>
  <c r="D58" i="1"/>
  <c r="D59" i="1"/>
  <c r="D60" i="1"/>
  <c r="E16" i="2"/>
  <c r="G16" i="2"/>
  <c r="C31" i="2"/>
  <c r="B32" i="1" l="1"/>
  <c r="B34" i="1"/>
  <c r="B45" i="1"/>
  <c r="E45" i="1" s="1"/>
  <c r="B47" i="1"/>
  <c r="E47" i="1" s="1"/>
  <c r="B31" i="1"/>
  <c r="B33" i="1"/>
  <c r="B44" i="1"/>
  <c r="E44" i="1" s="1"/>
  <c r="B46" i="1"/>
  <c r="E46" i="1" s="1"/>
  <c r="E33" i="1" l="1"/>
  <c r="B59" i="1"/>
  <c r="E59" i="1" s="1"/>
  <c r="E34" i="1"/>
  <c r="B60" i="1"/>
  <c r="E60" i="1" s="1"/>
  <c r="E48" i="1"/>
  <c r="E31" i="1"/>
  <c r="B57" i="1"/>
  <c r="E57" i="1" s="1"/>
  <c r="E32" i="1"/>
  <c r="B58" i="1"/>
  <c r="E58" i="1" s="1"/>
  <c r="E35" i="1" l="1"/>
  <c r="E61" i="1"/>
  <c r="D50" i="1"/>
  <c r="D51" i="1"/>
  <c r="D52" i="1" s="1"/>
  <c r="D63" i="1" l="1"/>
  <c r="D64" i="1"/>
  <c r="D65" i="1" s="1"/>
  <c r="D66" i="1" s="1"/>
  <c r="D37" i="1"/>
  <c r="D38" i="1"/>
  <c r="D39" i="1" l="1"/>
</calcChain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9"/>
            <color indexed="8"/>
            <rFont val="Tahoma"/>
            <family val="2"/>
            <charset val="1"/>
          </rPr>
          <t xml:space="preserve">I - PROJETO RESIDENCIAL, para os imóveis que se destinam a:  
a) residência unifamiliar;
b) edifício residencial; 
c) hotel, motel, spa e hospital; 
d) áreas comuns de conjunto habitacional horizontal;
</t>
        </r>
        <r>
          <rPr>
            <sz val="9"/>
            <color indexed="8"/>
            <rFont val="Tahoma"/>
            <family val="2"/>
            <charset val="1"/>
          </rPr>
          <t xml:space="preserve">
</t>
        </r>
      </text>
    </comment>
    <comment ref="A19" authorId="0">
      <text>
        <r>
          <rPr>
            <b/>
            <sz val="9"/>
            <color indexed="8"/>
            <rFont val="Tahoma"/>
            <family val="2"/>
            <charset val="1"/>
          </rPr>
          <t xml:space="preserve">II - PROJETO COMERCIAL - ANDAR LIVRE, para os imóveis cujo pavimento-tipo seja composto de hall de circulação, escada, elevador e andar corrido sem a existência de pilares ou qualquer elemento de sustentação no vão, com sanitários privativos por andar. 
</t>
        </r>
      </text>
    </comment>
    <comment ref="A22" authorId="0">
      <text>
        <r>
          <rPr>
            <b/>
            <sz val="9"/>
            <color indexed="8"/>
            <rFont val="Tahoma"/>
            <family val="2"/>
            <charset val="1"/>
          </rPr>
          <t xml:space="preserve">III - PROJETO COMERCIAL - SALAS E LOJAS, para os imóveis cujo pavimento-tipo seja composto de hall de circulação, escada, elevador, andar com pilares ou paredes divisórias de alvenaria e sanitários privativos por andar ou por sala.
</t>
        </r>
      </text>
    </comment>
    <comment ref="A24" authorId="0">
      <text>
        <r>
          <rPr>
            <b/>
            <sz val="9"/>
            <color indexed="8"/>
            <rFont val="Tahoma"/>
            <family val="2"/>
            <charset val="1"/>
          </rPr>
          <t xml:space="preserve">III - PROJETO COMERCIAL - SALAS E LOJAS, para os imóveis cujo pavimento-tipo seja composto de hall de circulação, escada, elevador, andar com pilares ou paredes divisórias de alvenaria e sanitários privativos por andar ou por sala.
</t>
        </r>
      </text>
    </comment>
    <comment ref="A27" authorId="0">
      <text>
        <r>
          <rPr>
            <b/>
            <sz val="9"/>
            <color indexed="8"/>
            <rFont val="Tahoma"/>
            <family val="2"/>
            <charset val="1"/>
          </rPr>
          <t xml:space="preserve">IV - PROJETO GALPÃO INDUSTRIAL, para os imóveis compostos de galpão com ou sem área administrativa, banheiros, vestiário e depósito, tais como:  
a) pavilhão industrial;  
b) oficina mecânica;
c) posto de gasolina;
d) pavilhão para feiras, eventos ou exposições;
e) depósito fechado;
f) telheiro;
g) silo, tanque ou reservatório;
h) barracão;
i) hangar;
j) ginásio de esportes e estádio de futebol;
k) estacionamento térreo;
l) estábulo;
</t>
        </r>
      </text>
    </comment>
  </commentList>
</comments>
</file>

<file path=xl/sharedStrings.xml><?xml version="1.0" encoding="utf-8"?>
<sst xmlns="http://schemas.openxmlformats.org/spreadsheetml/2006/main" count="84" uniqueCount="60">
  <si>
    <t>Cálculo do Valor do INSS para Obra</t>
  </si>
  <si>
    <t>1) INFORME AS ÁREAS DA CONSTRUÇÃO/DEMOLIÇÃO/REFORMA</t>
  </si>
  <si>
    <t>Áreas</t>
  </si>
  <si>
    <t>Garagem</t>
  </si>
  <si>
    <t>Quiosque</t>
  </si>
  <si>
    <t>Churrasqueira</t>
  </si>
  <si>
    <t>Piscina</t>
  </si>
  <si>
    <t>Terraços</t>
  </si>
  <si>
    <t>Varanda/sacada</t>
  </si>
  <si>
    <t>Casa de máquinas</t>
  </si>
  <si>
    <t>Caixa D'água</t>
  </si>
  <si>
    <t>Pavimentos</t>
  </si>
  <si>
    <t>Totais</t>
  </si>
  <si>
    <t>Área de Cálculo</t>
  </si>
  <si>
    <t>2) INFORME O VALOR ATUAL DO CUB</t>
  </si>
  <si>
    <t>CUB</t>
  </si>
  <si>
    <t>Custo Global da Mão-de-Obra - Tipo 11</t>
  </si>
  <si>
    <t>m²</t>
  </si>
  <si>
    <t>índ.mão-de-obra</t>
  </si>
  <si>
    <t>Custo total</t>
  </si>
  <si>
    <t>Custo Global da Obra Mão-de-obra</t>
  </si>
  <si>
    <t>Valor de terceiros 5,8%</t>
  </si>
  <si>
    <t>Valor do INSS 31,0%</t>
  </si>
  <si>
    <t>Total a ser pago</t>
  </si>
  <si>
    <t>ALVENARIA</t>
  </si>
  <si>
    <t>Custo Global da Mão-de-Obra - Tipo 12</t>
  </si>
  <si>
    <t>MISTA</t>
  </si>
  <si>
    <t xml:space="preserve">Total </t>
  </si>
  <si>
    <t>.-70% desconto</t>
  </si>
  <si>
    <t>PRÉ-FRABRICADAS</t>
  </si>
  <si>
    <t>Base</t>
  </si>
  <si>
    <t>Baixo</t>
  </si>
  <si>
    <t xml:space="preserve">Normal </t>
  </si>
  <si>
    <t>Alto</t>
  </si>
  <si>
    <t>Valor para Casas</t>
  </si>
  <si>
    <t>&lt; 3 banheiros</t>
  </si>
  <si>
    <t>3 banheiros</t>
  </si>
  <si>
    <t>&gt; 3 banheiros</t>
  </si>
  <si>
    <t>Residencial  - Unifamiliar</t>
  </si>
  <si>
    <t>R1</t>
  </si>
  <si>
    <t>Valor para Edifícios e Condomínios Horizontais/Verticais</t>
  </si>
  <si>
    <t>Até 10 pavimentos</t>
  </si>
  <si>
    <t>Residencial  -  Multifamiliar</t>
  </si>
  <si>
    <t>R8</t>
  </si>
  <si>
    <t>&gt; 10 pavimentos</t>
  </si>
  <si>
    <t>R16</t>
  </si>
  <si>
    <t>Valor para Hoteis, Moteis e Spas</t>
  </si>
  <si>
    <t>Residencial Hotel, Motel, Spa</t>
  </si>
  <si>
    <t>Comercial Andares Livres</t>
  </si>
  <si>
    <t>CAL-8</t>
  </si>
  <si>
    <t>Comercial Salas e Lojas</t>
  </si>
  <si>
    <t>CSL-8</t>
  </si>
  <si>
    <t>CSL-16</t>
  </si>
  <si>
    <t>Valor para Galpões Industriais</t>
  </si>
  <si>
    <t>Galpão Industrial</t>
  </si>
  <si>
    <t>GI</t>
  </si>
  <si>
    <t>Casa Popular</t>
  </si>
  <si>
    <t>PIS</t>
  </si>
  <si>
    <t>Conjunto Habitacional Popular</t>
  </si>
  <si>
    <t>Volte para a planilha de cálculo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</si>
</sst>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#.00"/>
    <numFmt numFmtId="165" formatCode="_(&quot;R$ &quot;* #,##0.00_);_(&quot;R$ &quot;* \(#,##0.00\);_(&quot;R$ &quot;* \-??_);_(@_)"/>
    <numFmt numFmtId="166" formatCode="&quot;R$ &quot;#,##0.00_);&quot;(R$ &quot;#,##0.00\)"/>
    <numFmt numFmtId="167" formatCode="0.000"/>
    <numFmt numFmtId="168" formatCode="&quot;R$ &quot;#,##0.00"/>
    <numFmt numFmtId="169" formatCode="_(* #,##0.00_);_(* \(#,##0.00\);_(* \-??_);_(@_)"/>
    <numFmt numFmtId="170" formatCode="mmmm\-yy;@"/>
  </numFmts>
  <fonts count="15" x14ac:knownFonts="1">
    <font>
      <sz val="10"/>
      <name val="Arial"/>
      <family val="2"/>
    </font>
    <font>
      <b/>
      <sz val="12"/>
      <color indexed="6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6"/>
      <name val="Arial"/>
      <family val="2"/>
    </font>
    <font>
      <sz val="7"/>
      <color indexed="18"/>
      <name val="Arial"/>
      <family val="2"/>
    </font>
    <font>
      <b/>
      <sz val="7"/>
      <color indexed="8"/>
      <name val="Arial"/>
      <family val="2"/>
    </font>
    <font>
      <b/>
      <sz val="7"/>
      <color indexed="18"/>
      <name val="Arial"/>
      <family val="2"/>
    </font>
    <font>
      <sz val="10"/>
      <name val="Mangal"/>
      <family val="2"/>
    </font>
    <font>
      <sz val="7"/>
      <color indexed="8"/>
      <name val="Arial"/>
      <family val="2"/>
    </font>
    <font>
      <u/>
      <sz val="10"/>
      <color indexed="12"/>
      <name val="Arial"/>
      <family val="2"/>
    </font>
    <font>
      <u/>
      <sz val="7"/>
      <color indexed="12"/>
      <name val="Arial"/>
      <family val="2"/>
    </font>
    <font>
      <b/>
      <sz val="7"/>
      <color indexed="56"/>
      <name val="Arial"/>
      <family val="2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40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169" fontId="8" fillId="0" borderId="0" applyFill="0" applyBorder="0" applyAlignment="0" applyProtection="0"/>
    <xf numFmtId="165" fontId="8" fillId="0" borderId="0" applyFill="0" applyBorder="0" applyAlignment="0" applyProtection="0"/>
    <xf numFmtId="0" fontId="10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2" xfId="0" applyFont="1" applyBorder="1" applyProtection="1"/>
    <xf numFmtId="0" fontId="2" fillId="0" borderId="3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4" fillId="2" borderId="8" xfId="0" applyFont="1" applyFill="1" applyBorder="1" applyAlignment="1" applyProtection="1">
      <alignment horizontal="center"/>
    </xf>
    <xf numFmtId="9" fontId="4" fillId="2" borderId="8" xfId="0" applyNumberFormat="1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left"/>
    </xf>
    <xf numFmtId="2" fontId="3" fillId="4" borderId="8" xfId="0" applyNumberFormat="1" applyFont="1" applyFill="1" applyBorder="1" applyProtection="1"/>
    <xf numFmtId="0" fontId="0" fillId="0" borderId="0" xfId="0" applyProtection="1">
      <protection locked="0"/>
    </xf>
    <xf numFmtId="2" fontId="3" fillId="0" borderId="8" xfId="0" applyNumberFormat="1" applyFont="1" applyBorder="1" applyProtection="1">
      <protection locked="0"/>
    </xf>
    <xf numFmtId="0" fontId="3" fillId="0" borderId="8" xfId="0" applyFont="1" applyBorder="1" applyProtection="1">
      <protection locked="0"/>
    </xf>
    <xf numFmtId="4" fontId="5" fillId="0" borderId="8" xfId="0" applyNumberFormat="1" applyFont="1" applyBorder="1" applyProtection="1">
      <protection locked="0"/>
    </xf>
    <xf numFmtId="0" fontId="2" fillId="3" borderId="8" xfId="0" applyFont="1" applyFill="1" applyBorder="1" applyAlignment="1" applyProtection="1">
      <alignment horizontal="left"/>
    </xf>
    <xf numFmtId="4" fontId="2" fillId="3" borderId="8" xfId="0" applyNumberFormat="1" applyFont="1" applyFill="1" applyBorder="1" applyProtection="1"/>
    <xf numFmtId="2" fontId="2" fillId="3" borderId="8" xfId="0" applyNumberFormat="1" applyFont="1" applyFill="1" applyBorder="1" applyProtection="1"/>
    <xf numFmtId="0" fontId="3" fillId="0" borderId="9" xfId="0" applyFont="1" applyBorder="1" applyProtection="1"/>
    <xf numFmtId="2" fontId="6" fillId="2" borderId="8" xfId="0" applyNumberFormat="1" applyFont="1" applyFill="1" applyBorder="1" applyAlignment="1" applyProtection="1">
      <alignment horizontal="center"/>
    </xf>
    <xf numFmtId="0" fontId="3" fillId="0" borderId="10" xfId="0" applyFont="1" applyBorder="1" applyProtection="1"/>
    <xf numFmtId="0" fontId="3" fillId="0" borderId="11" xfId="0" applyFont="1" applyBorder="1" applyProtection="1"/>
    <xf numFmtId="164" fontId="7" fillId="5" borderId="8" xfId="0" applyNumberFormat="1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left"/>
    </xf>
    <xf numFmtId="0" fontId="2" fillId="5" borderId="3" xfId="0" applyFont="1" applyFill="1" applyBorder="1" applyProtection="1"/>
    <xf numFmtId="0" fontId="3" fillId="5" borderId="3" xfId="0" applyFont="1" applyFill="1" applyBorder="1" applyProtection="1"/>
    <xf numFmtId="0" fontId="3" fillId="5" borderId="4" xfId="0" applyFont="1" applyFill="1" applyBorder="1" applyProtection="1"/>
    <xf numFmtId="0" fontId="3" fillId="0" borderId="0" xfId="0" applyFont="1" applyAlignment="1">
      <alignment horizontal="center"/>
    </xf>
    <xf numFmtId="0" fontId="2" fillId="6" borderId="8" xfId="0" applyFont="1" applyFill="1" applyBorder="1" applyAlignment="1" applyProtection="1">
      <alignment horizontal="center"/>
    </xf>
    <xf numFmtId="166" fontId="9" fillId="6" borderId="8" xfId="2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11" fillId="0" borderId="12" xfId="3" applyNumberFormat="1" applyFont="1" applyFill="1" applyBorder="1" applyAlignment="1" applyProtection="1"/>
    <xf numFmtId="0" fontId="11" fillId="0" borderId="0" xfId="3" applyNumberFormat="1" applyFont="1" applyFill="1" applyBorder="1" applyAlignment="1" applyProtection="1"/>
    <xf numFmtId="0" fontId="3" fillId="3" borderId="8" xfId="0" applyFont="1" applyFill="1" applyBorder="1" applyAlignment="1" applyProtection="1">
      <alignment horizontal="center"/>
    </xf>
    <xf numFmtId="164" fontId="3" fillId="3" borderId="8" xfId="0" applyNumberFormat="1" applyFont="1" applyFill="1" applyBorder="1" applyAlignment="1" applyProtection="1">
      <alignment horizontal="center"/>
    </xf>
    <xf numFmtId="164" fontId="3" fillId="3" borderId="8" xfId="0" applyNumberFormat="1" applyFont="1" applyFill="1" applyBorder="1" applyProtection="1"/>
    <xf numFmtId="0" fontId="9" fillId="0" borderId="0" xfId="0" applyFont="1"/>
    <xf numFmtId="167" fontId="3" fillId="3" borderId="8" xfId="0" applyNumberFormat="1" applyFont="1" applyFill="1" applyBorder="1" applyAlignment="1" applyProtection="1">
      <alignment horizontal="center"/>
    </xf>
    <xf numFmtId="166" fontId="2" fillId="5" borderId="8" xfId="0" applyNumberFormat="1" applyFont="1" applyFill="1" applyBorder="1" applyAlignment="1" applyProtection="1">
      <alignment horizontal="right"/>
    </xf>
    <xf numFmtId="0" fontId="3" fillId="0" borderId="13" xfId="0" applyFont="1" applyBorder="1" applyProtection="1"/>
    <xf numFmtId="0" fontId="3" fillId="3" borderId="5" xfId="0" applyFont="1" applyFill="1" applyBorder="1" applyProtection="1"/>
    <xf numFmtId="0" fontId="3" fillId="3" borderId="7" xfId="0" applyFont="1" applyFill="1" applyBorder="1" applyProtection="1"/>
    <xf numFmtId="164" fontId="3" fillId="3" borderId="14" xfId="0" applyNumberFormat="1" applyFont="1" applyFill="1" applyBorder="1" applyProtection="1"/>
    <xf numFmtId="0" fontId="3" fillId="3" borderId="9" xfId="0" applyFont="1" applyFill="1" applyBorder="1" applyProtection="1"/>
    <xf numFmtId="0" fontId="3" fillId="3" borderId="13" xfId="0" applyFont="1" applyFill="1" applyBorder="1" applyProtection="1"/>
    <xf numFmtId="164" fontId="3" fillId="3" borderId="15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3" borderId="10" xfId="0" applyFont="1" applyFill="1" applyBorder="1" applyProtection="1"/>
    <xf numFmtId="0" fontId="3" fillId="3" borderId="12" xfId="0" applyFont="1" applyFill="1" applyBorder="1" applyProtection="1"/>
    <xf numFmtId="166" fontId="2" fillId="6" borderId="12" xfId="0" applyNumberFormat="1" applyFont="1" applyFill="1" applyBorder="1" applyProtection="1"/>
    <xf numFmtId="0" fontId="12" fillId="6" borderId="8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168" fontId="2" fillId="0" borderId="0" xfId="0" applyNumberFormat="1" applyFont="1" applyProtection="1"/>
    <xf numFmtId="0" fontId="3" fillId="3" borderId="8" xfId="0" applyFont="1" applyFill="1" applyBorder="1" applyProtection="1"/>
    <xf numFmtId="4" fontId="3" fillId="3" borderId="8" xfId="0" applyNumberFormat="1" applyFont="1" applyFill="1" applyBorder="1" applyAlignment="1" applyProtection="1">
      <alignment horizontal="center"/>
    </xf>
    <xf numFmtId="166" fontId="2" fillId="5" borderId="8" xfId="0" applyNumberFormat="1" applyFont="1" applyFill="1" applyBorder="1" applyProtection="1"/>
    <xf numFmtId="164" fontId="3" fillId="3" borderId="14" xfId="0" applyNumberFormat="1" applyFont="1" applyFill="1" applyBorder="1" applyAlignment="1" applyProtection="1"/>
    <xf numFmtId="0" fontId="3" fillId="0" borderId="13" xfId="0" applyFont="1" applyBorder="1" applyAlignment="1" applyProtection="1"/>
    <xf numFmtId="164" fontId="3" fillId="3" borderId="16" xfId="0" applyNumberFormat="1" applyFont="1" applyFill="1" applyBorder="1" applyAlignment="1" applyProtection="1"/>
    <xf numFmtId="166" fontId="2" fillId="6" borderId="8" xfId="0" applyNumberFormat="1" applyFont="1" applyFill="1" applyBorder="1" applyAlignment="1" applyProtection="1"/>
    <xf numFmtId="164" fontId="3" fillId="3" borderId="16" xfId="1" applyNumberFormat="1" applyFont="1" applyFill="1" applyBorder="1" applyAlignment="1" applyProtection="1"/>
    <xf numFmtId="164" fontId="3" fillId="3" borderId="8" xfId="1" applyNumberFormat="1" applyFont="1" applyFill="1" applyBorder="1" applyAlignment="1" applyProtection="1"/>
    <xf numFmtId="0" fontId="3" fillId="3" borderId="2" xfId="0" applyFont="1" applyFill="1" applyBorder="1" applyProtection="1"/>
    <xf numFmtId="0" fontId="3" fillId="3" borderId="3" xfId="0" applyFont="1" applyFill="1" applyBorder="1" applyProtection="1"/>
    <xf numFmtId="166" fontId="2" fillId="6" borderId="8" xfId="2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7" borderId="0" xfId="0" applyFont="1" applyFill="1" applyAlignment="1" applyProtection="1">
      <alignment horizontal="center"/>
    </xf>
    <xf numFmtId="0" fontId="3" fillId="0" borderId="0" xfId="0" applyFont="1" applyFill="1" applyBorder="1" applyProtection="1"/>
    <xf numFmtId="170" fontId="2" fillId="8" borderId="17" xfId="0" applyNumberFormat="1" applyFont="1" applyFill="1" applyBorder="1" applyAlignment="1" applyProtection="1">
      <alignment horizontal="center"/>
    </xf>
    <xf numFmtId="0" fontId="2" fillId="0" borderId="0" xfId="0" applyFont="1" applyProtection="1"/>
    <xf numFmtId="0" fontId="9" fillId="0" borderId="19" xfId="0" applyFont="1" applyBorder="1" applyAlignment="1" applyProtection="1">
      <alignment horizontal="center"/>
    </xf>
    <xf numFmtId="0" fontId="9" fillId="9" borderId="0" xfId="0" applyFont="1" applyFill="1" applyBorder="1" applyAlignment="1" applyProtection="1">
      <alignment horizontal="center"/>
    </xf>
    <xf numFmtId="0" fontId="3" fillId="9" borderId="0" xfId="0" applyFont="1" applyFill="1" applyBorder="1" applyProtection="1"/>
    <xf numFmtId="0" fontId="3" fillId="9" borderId="0" xfId="0" applyFont="1" applyFill="1" applyBorder="1" applyAlignment="1" applyProtection="1">
      <alignment horizontal="center"/>
    </xf>
    <xf numFmtId="0" fontId="9" fillId="9" borderId="20" xfId="0" applyFont="1" applyFill="1" applyBorder="1" applyAlignment="1" applyProtection="1">
      <alignment horizontal="center"/>
    </xf>
    <xf numFmtId="0" fontId="6" fillId="10" borderId="17" xfId="0" applyFont="1" applyFill="1" applyBorder="1" applyAlignment="1" applyProtection="1">
      <alignment wrapText="1"/>
    </xf>
    <xf numFmtId="0" fontId="9" fillId="0" borderId="21" xfId="0" applyFont="1" applyBorder="1" applyAlignment="1" applyProtection="1">
      <alignment horizontal="center" wrapText="1"/>
    </xf>
    <xf numFmtId="0" fontId="9" fillId="4" borderId="22" xfId="0" applyFont="1" applyFill="1" applyBorder="1" applyAlignment="1" applyProtection="1">
      <alignment horizontal="center" wrapText="1"/>
    </xf>
    <xf numFmtId="0" fontId="3" fillId="0" borderId="23" xfId="0" applyFont="1" applyFill="1" applyBorder="1" applyProtection="1"/>
    <xf numFmtId="4" fontId="9" fillId="4" borderId="22" xfId="2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/>
    </xf>
    <xf numFmtId="4" fontId="9" fillId="4" borderId="24" xfId="0" applyNumberFormat="1" applyFont="1" applyFill="1" applyBorder="1" applyAlignment="1" applyProtection="1">
      <alignment horizontal="center" wrapText="1"/>
    </xf>
    <xf numFmtId="0" fontId="9" fillId="9" borderId="0" xfId="0" applyFont="1" applyFill="1" applyBorder="1" applyAlignment="1" applyProtection="1">
      <alignment horizontal="center" vertical="center"/>
    </xf>
    <xf numFmtId="0" fontId="9" fillId="9" borderId="0" xfId="0" applyFont="1" applyFill="1" applyBorder="1" applyAlignment="1" applyProtection="1">
      <alignment horizontal="center" vertical="center" wrapText="1"/>
    </xf>
    <xf numFmtId="0" fontId="9" fillId="9" borderId="20" xfId="0" applyFont="1" applyFill="1" applyBorder="1" applyAlignment="1" applyProtection="1">
      <alignment horizontal="center" vertical="center"/>
    </xf>
    <xf numFmtId="4" fontId="9" fillId="4" borderId="24" xfId="2" applyNumberFormat="1" applyFont="1" applyFill="1" applyBorder="1" applyAlignment="1" applyProtection="1">
      <alignment horizontal="center" vertical="center"/>
    </xf>
    <xf numFmtId="0" fontId="6" fillId="10" borderId="0" xfId="0" applyFont="1" applyFill="1" applyBorder="1" applyProtection="1"/>
    <xf numFmtId="0" fontId="9" fillId="0" borderId="25" xfId="0" applyFont="1" applyBorder="1" applyAlignment="1" applyProtection="1">
      <alignment horizontal="center"/>
    </xf>
    <xf numFmtId="4" fontId="9" fillId="9" borderId="0" xfId="2" applyNumberFormat="1" applyFont="1" applyFill="1" applyBorder="1" applyAlignment="1" applyProtection="1">
      <alignment horizontal="center" vertical="center"/>
    </xf>
    <xf numFmtId="4" fontId="9" fillId="9" borderId="20" xfId="2" applyNumberFormat="1" applyFont="1" applyFill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wrapText="1"/>
    </xf>
    <xf numFmtId="4" fontId="9" fillId="0" borderId="27" xfId="2" applyNumberFormat="1" applyFont="1" applyFill="1" applyBorder="1" applyAlignment="1" applyProtection="1">
      <alignment horizontal="center" vertical="center"/>
    </xf>
    <xf numFmtId="0" fontId="9" fillId="4" borderId="22" xfId="0" applyFont="1" applyFill="1" applyBorder="1" applyAlignment="1" applyProtection="1">
      <alignment horizontal="center"/>
    </xf>
    <xf numFmtId="4" fontId="9" fillId="4" borderId="22" xfId="0" applyNumberFormat="1" applyFont="1" applyFill="1" applyBorder="1" applyAlignment="1" applyProtection="1">
      <alignment horizontal="center"/>
    </xf>
    <xf numFmtId="4" fontId="9" fillId="4" borderId="24" xfId="0" applyNumberFormat="1" applyFont="1" applyFill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0" fontId="9" fillId="0" borderId="23" xfId="0" applyFont="1" applyBorder="1" applyProtection="1"/>
    <xf numFmtId="2" fontId="9" fillId="4" borderId="22" xfId="0" applyNumberFormat="1" applyFont="1" applyFill="1" applyBorder="1" applyAlignment="1" applyProtection="1">
      <alignment horizontal="center"/>
    </xf>
    <xf numFmtId="0" fontId="9" fillId="0" borderId="28" xfId="0" applyFont="1" applyFill="1" applyBorder="1" applyProtection="1"/>
    <xf numFmtId="0" fontId="9" fillId="0" borderId="0" xfId="0" applyFont="1" applyBorder="1" applyProtection="1"/>
    <xf numFmtId="2" fontId="9" fillId="4" borderId="29" xfId="0" applyNumberFormat="1" applyFont="1" applyFill="1" applyBorder="1" applyAlignment="1" applyProtection="1">
      <alignment horizontal="center"/>
    </xf>
    <xf numFmtId="0" fontId="9" fillId="0" borderId="20" xfId="0" applyFont="1" applyBorder="1" applyProtection="1"/>
    <xf numFmtId="0" fontId="6" fillId="10" borderId="0" xfId="0" applyFont="1" applyFill="1" applyBorder="1" applyAlignment="1" applyProtection="1">
      <alignment wrapText="1"/>
    </xf>
    <xf numFmtId="0" fontId="9" fillId="0" borderId="25" xfId="0" applyFont="1" applyBorder="1" applyAlignment="1" applyProtection="1">
      <alignment horizontal="center" wrapText="1"/>
    </xf>
    <xf numFmtId="0" fontId="9" fillId="0" borderId="30" xfId="0" applyFont="1" applyBorder="1" applyProtection="1"/>
    <xf numFmtId="0" fontId="3" fillId="0" borderId="30" xfId="0" applyFont="1" applyFill="1" applyBorder="1" applyProtection="1"/>
    <xf numFmtId="4" fontId="9" fillId="4" borderId="31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9" fillId="0" borderId="32" xfId="0" applyFont="1" applyBorder="1" applyProtection="1"/>
    <xf numFmtId="0" fontId="9" fillId="4" borderId="31" xfId="0" applyFont="1" applyFill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9" fillId="4" borderId="24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 applyProtection="1">
      <protection locked="0"/>
    </xf>
    <xf numFmtId="0" fontId="10" fillId="0" borderId="0" xfId="3" applyNumberFormat="1" applyFont="1" applyFill="1" applyBorder="1" applyAlignment="1" applyProtection="1">
      <protection locked="0"/>
    </xf>
    <xf numFmtId="0" fontId="2" fillId="5" borderId="2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9" borderId="18" xfId="0" applyFont="1" applyFill="1" applyBorder="1" applyAlignment="1" applyProtection="1">
      <alignment horizontal="center"/>
    </xf>
    <xf numFmtId="0" fontId="9" fillId="9" borderId="18" xfId="0" applyFont="1" applyFill="1" applyBorder="1" applyAlignment="1" applyProtection="1">
      <alignment horizontal="center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</xdr:row>
      <xdr:rowOff>19050</xdr:rowOff>
    </xdr:from>
    <xdr:to>
      <xdr:col>5</xdr:col>
      <xdr:colOff>104775</xdr:colOff>
      <xdr:row>5</xdr:row>
      <xdr:rowOff>28575</xdr:rowOff>
    </xdr:to>
    <xdr:pic>
      <xdr:nvPicPr>
        <xdr:cNvPr id="1025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80975"/>
          <a:ext cx="325755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67"/>
  <sheetViews>
    <sheetView showGridLines="0" tabSelected="1" zoomScale="130" zoomScaleNormal="130" workbookViewId="0">
      <selection activeCell="C63" sqref="C63"/>
    </sheetView>
  </sheetViews>
  <sheetFormatPr defaultColWidth="11.5703125" defaultRowHeight="12.75" x14ac:dyDescent="0.2"/>
  <sheetData>
    <row r="7" spans="1:8" ht="15.75" x14ac:dyDescent="0.25">
      <c r="A7" s="1"/>
      <c r="B7" s="125" t="s">
        <v>0</v>
      </c>
      <c r="C7" s="125"/>
      <c r="D7" s="125"/>
      <c r="E7" s="125"/>
      <c r="F7" s="1"/>
      <c r="G7" s="2"/>
    </row>
    <row r="8" spans="1:8" x14ac:dyDescent="0.2">
      <c r="A8" s="1"/>
      <c r="B8" s="1"/>
      <c r="C8" s="1"/>
      <c r="D8" s="1"/>
      <c r="E8" s="1"/>
      <c r="F8" s="1"/>
      <c r="G8" s="2"/>
    </row>
    <row r="9" spans="1:8" x14ac:dyDescent="0.2">
      <c r="B9" s="3" t="s">
        <v>1</v>
      </c>
      <c r="C9" s="4"/>
      <c r="D9" s="5"/>
      <c r="E9" s="6"/>
      <c r="F9" s="7"/>
      <c r="G9" s="8"/>
      <c r="H9" s="9"/>
    </row>
    <row r="10" spans="1:8" x14ac:dyDescent="0.2">
      <c r="A10" s="7"/>
      <c r="B10" s="10"/>
      <c r="C10" s="11"/>
      <c r="D10" s="11"/>
      <c r="E10" s="12"/>
      <c r="F10" s="7"/>
      <c r="G10" s="8"/>
      <c r="H10" s="9"/>
    </row>
    <row r="11" spans="1:8" x14ac:dyDescent="0.2">
      <c r="A11" s="7"/>
      <c r="B11" s="13" t="s">
        <v>2</v>
      </c>
      <c r="C11" s="14">
        <v>1</v>
      </c>
      <c r="D11" s="14">
        <v>0.5</v>
      </c>
      <c r="E11" s="14">
        <v>0.75</v>
      </c>
      <c r="F11" s="7"/>
      <c r="G11" s="8"/>
      <c r="H11" s="9"/>
    </row>
    <row r="12" spans="1:8" x14ac:dyDescent="0.2">
      <c r="A12" s="7"/>
      <c r="B12" s="15" t="s">
        <v>3</v>
      </c>
      <c r="C12" s="16"/>
      <c r="D12" s="17"/>
      <c r="E12" s="18">
        <v>200</v>
      </c>
      <c r="F12" s="7"/>
      <c r="G12" s="8"/>
      <c r="H12" s="9"/>
    </row>
    <row r="13" spans="1:8" x14ac:dyDescent="0.2">
      <c r="A13" s="7"/>
      <c r="B13" s="15" t="s">
        <v>4</v>
      </c>
      <c r="C13" s="16"/>
      <c r="D13" s="18"/>
      <c r="E13" s="18"/>
      <c r="F13" s="7"/>
      <c r="G13" s="8"/>
      <c r="H13" s="9"/>
    </row>
    <row r="14" spans="1:8" x14ac:dyDescent="0.2">
      <c r="A14" s="7"/>
      <c r="B14" s="15" t="s">
        <v>5</v>
      </c>
      <c r="C14" s="16"/>
      <c r="D14" s="18"/>
      <c r="E14" s="18"/>
      <c r="F14" s="7"/>
      <c r="G14" s="8"/>
      <c r="H14" s="9"/>
    </row>
    <row r="15" spans="1:8" x14ac:dyDescent="0.2">
      <c r="A15" s="7"/>
      <c r="B15" s="15" t="s">
        <v>6</v>
      </c>
      <c r="C15" s="16"/>
      <c r="D15" s="19"/>
      <c r="E15" s="18"/>
      <c r="F15" s="7"/>
      <c r="G15" s="8"/>
      <c r="H15" s="9"/>
    </row>
    <row r="16" spans="1:8" x14ac:dyDescent="0.2">
      <c r="A16" s="7"/>
      <c r="B16" s="15" t="s">
        <v>7</v>
      </c>
      <c r="C16" s="16"/>
      <c r="D16" s="17"/>
      <c r="E16" s="18">
        <v>100</v>
      </c>
      <c r="F16" s="7"/>
      <c r="G16" s="8"/>
      <c r="H16" s="9"/>
    </row>
    <row r="17" spans="1:8" x14ac:dyDescent="0.2">
      <c r="A17" s="7"/>
      <c r="B17" s="15" t="s">
        <v>8</v>
      </c>
      <c r="C17" s="16"/>
      <c r="D17" s="18"/>
      <c r="E17" s="18"/>
      <c r="F17" s="7"/>
      <c r="G17" s="8"/>
      <c r="H17" s="9"/>
    </row>
    <row r="18" spans="1:8" x14ac:dyDescent="0.2">
      <c r="A18" s="7"/>
      <c r="B18" s="15" t="s">
        <v>9</v>
      </c>
      <c r="C18" s="16"/>
      <c r="D18" s="18">
        <v>16</v>
      </c>
      <c r="E18" s="18"/>
      <c r="F18" s="7"/>
      <c r="G18" s="8"/>
      <c r="H18" s="9"/>
    </row>
    <row r="19" spans="1:8" x14ac:dyDescent="0.2">
      <c r="A19" s="7"/>
      <c r="B19" s="15" t="s">
        <v>10</v>
      </c>
      <c r="C19" s="16"/>
      <c r="D19" s="18">
        <v>16</v>
      </c>
      <c r="E19" s="18"/>
      <c r="F19" s="7"/>
      <c r="G19" s="8"/>
      <c r="H19" s="9"/>
    </row>
    <row r="20" spans="1:8" x14ac:dyDescent="0.2">
      <c r="A20" s="7"/>
      <c r="B20" s="15" t="s">
        <v>11</v>
      </c>
      <c r="C20" s="20">
        <v>1677</v>
      </c>
      <c r="D20" s="16"/>
      <c r="E20" s="16"/>
      <c r="F20" s="7"/>
      <c r="G20" s="8"/>
      <c r="H20" s="9"/>
    </row>
    <row r="21" spans="1:8" x14ac:dyDescent="0.2">
      <c r="A21" s="7"/>
      <c r="B21" s="21" t="s">
        <v>12</v>
      </c>
      <c r="C21" s="22">
        <f>SUM(C12:C20)</f>
        <v>1677</v>
      </c>
      <c r="D21" s="23">
        <f>SUM(D12:D20)/2</f>
        <v>16</v>
      </c>
      <c r="E21" s="23"/>
      <c r="F21" s="7"/>
      <c r="G21" s="8"/>
      <c r="H21" s="9"/>
    </row>
    <row r="22" spans="1:8" x14ac:dyDescent="0.2">
      <c r="A22" s="7"/>
      <c r="B22" s="24"/>
      <c r="C22" s="7"/>
      <c r="D22" s="7"/>
      <c r="E22" s="25" t="s">
        <v>13</v>
      </c>
      <c r="F22" s="7"/>
      <c r="G22" s="8"/>
      <c r="H22" s="9"/>
    </row>
    <row r="23" spans="1:8" x14ac:dyDescent="0.2">
      <c r="A23" s="7"/>
      <c r="B23" s="26"/>
      <c r="C23" s="27"/>
      <c r="D23" s="27"/>
      <c r="E23" s="28">
        <f>SUM(C21:E21)</f>
        <v>1693</v>
      </c>
      <c r="F23" s="7"/>
      <c r="G23" s="8"/>
      <c r="H23" s="9"/>
    </row>
    <row r="24" spans="1:8" x14ac:dyDescent="0.2">
      <c r="A24" s="7"/>
      <c r="B24" s="7"/>
      <c r="C24" s="7"/>
      <c r="D24" s="7"/>
      <c r="E24" s="7"/>
      <c r="F24" s="7"/>
      <c r="G24" s="8"/>
      <c r="H24" s="9"/>
    </row>
    <row r="25" spans="1:8" x14ac:dyDescent="0.2">
      <c r="B25" s="29" t="s">
        <v>14</v>
      </c>
      <c r="C25" s="30"/>
      <c r="D25" s="31"/>
      <c r="E25" s="32"/>
      <c r="F25" s="7"/>
      <c r="G25" s="33"/>
      <c r="H25" s="9"/>
    </row>
    <row r="26" spans="1:8" x14ac:dyDescent="0.2">
      <c r="A26" s="7"/>
      <c r="B26" s="10"/>
      <c r="C26" s="11"/>
      <c r="D26" s="11"/>
      <c r="E26" s="12"/>
      <c r="F26" s="7"/>
      <c r="G26" s="33"/>
      <c r="H26" s="9"/>
    </row>
    <row r="27" spans="1:8" x14ac:dyDescent="0.2">
      <c r="A27" s="7"/>
      <c r="B27" s="34" t="s">
        <v>15</v>
      </c>
      <c r="C27" s="35">
        <v>1294</v>
      </c>
      <c r="D27" s="36"/>
      <c r="E27" s="37"/>
      <c r="F27" s="38"/>
      <c r="G27" s="33"/>
      <c r="H27" s="9"/>
    </row>
    <row r="28" spans="1:8" x14ac:dyDescent="0.2">
      <c r="A28" s="7"/>
      <c r="B28" s="7"/>
      <c r="C28" s="7"/>
      <c r="D28" s="7"/>
      <c r="E28" s="7"/>
      <c r="F28" s="7"/>
      <c r="G28" s="33"/>
      <c r="H28" s="9"/>
    </row>
    <row r="29" spans="1:8" x14ac:dyDescent="0.2">
      <c r="A29" s="7"/>
      <c r="B29" s="126" t="s">
        <v>16</v>
      </c>
      <c r="C29" s="126"/>
      <c r="D29" s="126"/>
      <c r="E29" s="126"/>
      <c r="F29" s="7"/>
      <c r="G29" s="33"/>
      <c r="H29" s="9"/>
    </row>
    <row r="30" spans="1:8" x14ac:dyDescent="0.2">
      <c r="A30" s="7"/>
      <c r="B30" s="39" t="s">
        <v>17</v>
      </c>
      <c r="C30" s="39" t="s">
        <v>18</v>
      </c>
      <c r="D30" s="39" t="s">
        <v>15</v>
      </c>
      <c r="E30" s="39" t="s">
        <v>19</v>
      </c>
      <c r="F30" s="7"/>
      <c r="G30" s="33"/>
      <c r="H30" s="9"/>
    </row>
    <row r="31" spans="1:8" x14ac:dyDescent="0.2">
      <c r="A31" s="7"/>
      <c r="B31" s="39">
        <f>IF(E23-100&gt;0,100,E23)</f>
        <v>100</v>
      </c>
      <c r="C31" s="39">
        <v>0.04</v>
      </c>
      <c r="D31" s="40">
        <f>C$27</f>
        <v>1294</v>
      </c>
      <c r="E31" s="41">
        <f>B31*C31*D31</f>
        <v>5176</v>
      </c>
      <c r="F31" s="7"/>
      <c r="G31" s="9"/>
      <c r="H31" s="42"/>
    </row>
    <row r="32" spans="1:8" x14ac:dyDescent="0.2">
      <c r="A32" s="7"/>
      <c r="B32" s="39">
        <f>IF(E23-200&gt;0,100,IF(E23-100&lt;0,0,E23-100))</f>
        <v>100</v>
      </c>
      <c r="C32" s="39">
        <v>0.08</v>
      </c>
      <c r="D32" s="40">
        <f>C$27</f>
        <v>1294</v>
      </c>
      <c r="E32" s="41">
        <f>B32*C32*D32</f>
        <v>10352</v>
      </c>
      <c r="F32" s="7"/>
      <c r="G32" s="9"/>
      <c r="H32" s="42"/>
    </row>
    <row r="33" spans="1:8" x14ac:dyDescent="0.2">
      <c r="A33" s="7"/>
      <c r="B33" s="39">
        <f>IF(E23-300&gt;0,100,IF(E23-200&lt;0,0,E23-200))</f>
        <v>100</v>
      </c>
      <c r="C33" s="43">
        <v>0.14000000000000001</v>
      </c>
      <c r="D33" s="40">
        <f>C$27</f>
        <v>1294</v>
      </c>
      <c r="E33" s="41">
        <f>B33*C33*D33</f>
        <v>18116.000000000004</v>
      </c>
      <c r="F33" s="7"/>
      <c r="G33" s="9"/>
      <c r="H33" s="9"/>
    </row>
    <row r="34" spans="1:8" x14ac:dyDescent="0.2">
      <c r="A34" s="7"/>
      <c r="B34" s="39">
        <f>IF(E23-400&gt;0,E23-300,IF(E23-300&lt;0,0,E23-300))</f>
        <v>1393</v>
      </c>
      <c r="C34" s="43">
        <v>0.2</v>
      </c>
      <c r="D34" s="40">
        <f>C$27</f>
        <v>1294</v>
      </c>
      <c r="E34" s="41">
        <f>B34*C34*D34</f>
        <v>360508.4</v>
      </c>
      <c r="F34" s="7"/>
      <c r="G34" s="9"/>
      <c r="H34" s="9"/>
    </row>
    <row r="35" spans="1:8" x14ac:dyDescent="0.2">
      <c r="A35" s="7"/>
      <c r="B35" s="124" t="s">
        <v>20</v>
      </c>
      <c r="C35" s="124"/>
      <c r="D35" s="124"/>
      <c r="E35" s="44">
        <f>SUM(E31:E34)</f>
        <v>394152.4</v>
      </c>
      <c r="F35" s="7"/>
      <c r="G35" s="9"/>
      <c r="H35" s="9"/>
    </row>
    <row r="36" spans="1:8" x14ac:dyDescent="0.2">
      <c r="A36" s="7"/>
      <c r="B36" s="24"/>
      <c r="C36" s="7"/>
      <c r="D36" s="7"/>
      <c r="E36" s="45"/>
      <c r="F36" s="7"/>
      <c r="G36" s="9"/>
      <c r="H36" s="9"/>
    </row>
    <row r="37" spans="1:8" x14ac:dyDescent="0.2">
      <c r="A37" s="7"/>
      <c r="B37" s="46" t="s">
        <v>21</v>
      </c>
      <c r="C37" s="47"/>
      <c r="D37" s="48">
        <f>E35*0.058</f>
        <v>22860.839200000002</v>
      </c>
      <c r="E37" s="45"/>
      <c r="F37" s="7"/>
      <c r="G37" s="9"/>
      <c r="H37" s="9"/>
    </row>
    <row r="38" spans="1:8" x14ac:dyDescent="0.2">
      <c r="A38" s="7"/>
      <c r="B38" s="49" t="s">
        <v>22</v>
      </c>
      <c r="C38" s="50"/>
      <c r="D38" s="51">
        <f>E35*0.31</f>
        <v>122187.24400000001</v>
      </c>
      <c r="E38" s="45"/>
      <c r="F38" s="52"/>
      <c r="G38" s="9"/>
      <c r="H38" s="9"/>
    </row>
    <row r="39" spans="1:8" x14ac:dyDescent="0.2">
      <c r="A39" s="7"/>
      <c r="B39" s="53" t="s">
        <v>23</v>
      </c>
      <c r="C39" s="54"/>
      <c r="D39" s="55">
        <f>D37+D38</f>
        <v>145048.08319999999</v>
      </c>
      <c r="E39" s="56" t="s">
        <v>24</v>
      </c>
      <c r="F39" s="57"/>
      <c r="G39" s="9"/>
      <c r="H39" s="9"/>
    </row>
    <row r="40" spans="1:8" x14ac:dyDescent="0.2">
      <c r="A40" s="7"/>
      <c r="B40" s="7"/>
      <c r="C40" s="7"/>
      <c r="D40" s="58"/>
      <c r="E40" s="7"/>
      <c r="F40" s="52"/>
      <c r="G40" s="9"/>
      <c r="H40" s="9"/>
    </row>
    <row r="41" spans="1:8" x14ac:dyDescent="0.2">
      <c r="A41" s="7"/>
      <c r="B41" s="7"/>
      <c r="C41" s="7"/>
      <c r="D41" s="7"/>
      <c r="E41" s="7"/>
      <c r="F41" s="52"/>
      <c r="G41" s="9"/>
      <c r="H41" s="9"/>
    </row>
    <row r="42" spans="1:8" x14ac:dyDescent="0.2">
      <c r="A42" s="7"/>
      <c r="B42" s="126" t="s">
        <v>25</v>
      </c>
      <c r="C42" s="126"/>
      <c r="D42" s="126"/>
      <c r="E42" s="126"/>
      <c r="F42" s="52"/>
      <c r="G42" s="9"/>
      <c r="H42" s="9"/>
    </row>
    <row r="43" spans="1:8" x14ac:dyDescent="0.2">
      <c r="A43" s="7"/>
      <c r="B43" s="59" t="s">
        <v>17</v>
      </c>
      <c r="C43" s="59" t="s">
        <v>18</v>
      </c>
      <c r="D43" s="59" t="s">
        <v>15</v>
      </c>
      <c r="E43" s="59" t="s">
        <v>19</v>
      </c>
      <c r="F43" s="52"/>
      <c r="G43" s="9"/>
      <c r="H43" s="9"/>
    </row>
    <row r="44" spans="1:8" x14ac:dyDescent="0.2">
      <c r="A44" s="7"/>
      <c r="B44" s="39">
        <f>IF(E23-100&gt;0,100,E23)</f>
        <v>100</v>
      </c>
      <c r="C44" s="43">
        <v>0.02</v>
      </c>
      <c r="D44" s="60">
        <f>C$27</f>
        <v>1294</v>
      </c>
      <c r="E44" s="41">
        <f>B44*C44*D44</f>
        <v>2588</v>
      </c>
      <c r="F44" s="52"/>
      <c r="G44" s="9"/>
      <c r="H44" s="9"/>
    </row>
    <row r="45" spans="1:8" x14ac:dyDescent="0.2">
      <c r="A45" s="7"/>
      <c r="B45" s="39">
        <f>IF(E23-200&gt;0,100,IF(E23-100&lt;0,0,E23-100))</f>
        <v>100</v>
      </c>
      <c r="C45" s="43">
        <v>0.05</v>
      </c>
      <c r="D45" s="60">
        <f>C$27</f>
        <v>1294</v>
      </c>
      <c r="E45" s="41">
        <f>B45*C45*D45</f>
        <v>6470</v>
      </c>
      <c r="F45" s="7"/>
      <c r="G45" s="9"/>
      <c r="H45" s="9"/>
    </row>
    <row r="46" spans="1:8" x14ac:dyDescent="0.2">
      <c r="A46" s="7"/>
      <c r="B46" s="39">
        <f>IF(E23-300&gt;0,100,IF(E23-200&lt;0,0,E23-200))</f>
        <v>100</v>
      </c>
      <c r="C46" s="43">
        <v>0.11</v>
      </c>
      <c r="D46" s="60">
        <f>C$27</f>
        <v>1294</v>
      </c>
      <c r="E46" s="41">
        <f>B46*C46*D46</f>
        <v>14234</v>
      </c>
      <c r="F46" s="7"/>
      <c r="G46" s="9"/>
      <c r="H46" s="9"/>
    </row>
    <row r="47" spans="1:8" x14ac:dyDescent="0.2">
      <c r="A47" s="7"/>
      <c r="B47" s="39">
        <f>IF(E23-400&gt;0,E23-300,IF(E23-300&lt;0,0,E23-300))</f>
        <v>1393</v>
      </c>
      <c r="C47" s="43">
        <v>0.15</v>
      </c>
      <c r="D47" s="60">
        <f>C$27</f>
        <v>1294</v>
      </c>
      <c r="E47" s="41">
        <f>B47*C47*D47</f>
        <v>270381.3</v>
      </c>
      <c r="F47" s="7"/>
      <c r="G47" s="33"/>
      <c r="H47" s="9"/>
    </row>
    <row r="48" spans="1:8" x14ac:dyDescent="0.2">
      <c r="A48" s="7"/>
      <c r="B48" s="124" t="s">
        <v>20</v>
      </c>
      <c r="C48" s="124"/>
      <c r="D48" s="124"/>
      <c r="E48" s="61">
        <f>SUM(E44:E47)</f>
        <v>293673.3</v>
      </c>
      <c r="F48" s="7"/>
      <c r="G48" s="33"/>
      <c r="H48" s="9"/>
    </row>
    <row r="49" spans="1:8" x14ac:dyDescent="0.2">
      <c r="A49" s="7"/>
      <c r="B49" s="24"/>
      <c r="C49" s="7"/>
      <c r="D49" s="7"/>
      <c r="E49" s="45"/>
      <c r="F49" s="7"/>
      <c r="G49" s="33"/>
      <c r="H49" s="9"/>
    </row>
    <row r="50" spans="1:8" x14ac:dyDescent="0.2">
      <c r="A50" s="7"/>
      <c r="B50" s="46" t="s">
        <v>21</v>
      </c>
      <c r="C50" s="47"/>
      <c r="D50" s="62">
        <f>E48*0.058</f>
        <v>17033.0514</v>
      </c>
      <c r="E50" s="63"/>
      <c r="F50" s="7"/>
      <c r="G50" s="33"/>
      <c r="H50" s="9"/>
    </row>
    <row r="51" spans="1:8" x14ac:dyDescent="0.2">
      <c r="A51" s="7"/>
      <c r="B51" s="49" t="s">
        <v>22</v>
      </c>
      <c r="C51" s="50"/>
      <c r="D51" s="64">
        <f>E48*0.31</f>
        <v>91038.722999999998</v>
      </c>
      <c r="E51" s="63"/>
      <c r="F51" s="7"/>
      <c r="G51" s="33"/>
      <c r="H51" s="9"/>
    </row>
    <row r="52" spans="1:8" x14ac:dyDescent="0.2">
      <c r="A52" s="7"/>
      <c r="B52" s="53" t="s">
        <v>23</v>
      </c>
      <c r="C52" s="54"/>
      <c r="D52" s="65">
        <f>D51+D50</f>
        <v>108071.77439999999</v>
      </c>
      <c r="E52" s="56" t="s">
        <v>26</v>
      </c>
      <c r="F52" s="7"/>
      <c r="G52" s="33"/>
      <c r="H52" s="9"/>
    </row>
    <row r="53" spans="1:8" x14ac:dyDescent="0.2">
      <c r="A53" s="7"/>
      <c r="B53" s="7"/>
      <c r="C53" s="7"/>
      <c r="D53" s="7"/>
      <c r="E53" s="7"/>
      <c r="F53" s="7"/>
      <c r="G53" s="33"/>
      <c r="H53" s="9"/>
    </row>
    <row r="54" spans="1:8" x14ac:dyDescent="0.2">
      <c r="A54" s="7"/>
      <c r="B54" s="7"/>
      <c r="C54" s="7"/>
      <c r="D54" s="7"/>
      <c r="E54" s="7"/>
      <c r="F54" s="7"/>
      <c r="G54" s="33"/>
      <c r="H54" s="9"/>
    </row>
    <row r="55" spans="1:8" x14ac:dyDescent="0.2">
      <c r="A55" s="7"/>
      <c r="B55" s="126" t="s">
        <v>16</v>
      </c>
      <c r="C55" s="126"/>
      <c r="D55" s="126"/>
      <c r="E55" s="126"/>
      <c r="F55" s="7"/>
      <c r="G55" s="33"/>
      <c r="H55" s="9"/>
    </row>
    <row r="56" spans="1:8" x14ac:dyDescent="0.2">
      <c r="A56" s="7"/>
      <c r="B56" s="39" t="s">
        <v>17</v>
      </c>
      <c r="C56" s="39" t="s">
        <v>18</v>
      </c>
      <c r="D56" s="39" t="s">
        <v>15</v>
      </c>
      <c r="E56" s="39" t="s">
        <v>19</v>
      </c>
      <c r="F56" s="7"/>
      <c r="G56" s="33"/>
      <c r="H56" s="9"/>
    </row>
    <row r="57" spans="1:8" x14ac:dyDescent="0.2">
      <c r="A57" s="7"/>
      <c r="B57" s="39">
        <f>B31</f>
        <v>100</v>
      </c>
      <c r="C57" s="39">
        <v>0.04</v>
      </c>
      <c r="D57" s="40">
        <f>C$27</f>
        <v>1294</v>
      </c>
      <c r="E57" s="41">
        <f>B57*C57*D57</f>
        <v>5176</v>
      </c>
      <c r="F57" s="7"/>
      <c r="G57" s="9"/>
      <c r="H57" s="9"/>
    </row>
    <row r="58" spans="1:8" x14ac:dyDescent="0.2">
      <c r="A58" s="7"/>
      <c r="B58" s="39">
        <f>B32</f>
        <v>100</v>
      </c>
      <c r="C58" s="39">
        <v>0.08</v>
      </c>
      <c r="D58" s="40">
        <f>C$27</f>
        <v>1294</v>
      </c>
      <c r="E58" s="41">
        <f>B58*C58*D58</f>
        <v>10352</v>
      </c>
      <c r="F58" s="7"/>
      <c r="G58" s="9"/>
      <c r="H58" s="9"/>
    </row>
    <row r="59" spans="1:8" x14ac:dyDescent="0.2">
      <c r="A59" s="7"/>
      <c r="B59" s="39">
        <f>B33</f>
        <v>100</v>
      </c>
      <c r="C59" s="43">
        <v>0.14000000000000001</v>
      </c>
      <c r="D59" s="40">
        <f>C$27</f>
        <v>1294</v>
      </c>
      <c r="E59" s="41">
        <f>B59*C59*D59</f>
        <v>18116.000000000004</v>
      </c>
      <c r="F59" s="7"/>
      <c r="G59" s="9"/>
      <c r="H59" s="9"/>
    </row>
    <row r="60" spans="1:8" x14ac:dyDescent="0.2">
      <c r="A60" s="7"/>
      <c r="B60" s="39">
        <f>B34</f>
        <v>1393</v>
      </c>
      <c r="C60" s="43">
        <v>0.2</v>
      </c>
      <c r="D60" s="40">
        <f>C$27</f>
        <v>1294</v>
      </c>
      <c r="E60" s="41">
        <f>B60*C60*D60</f>
        <v>360508.4</v>
      </c>
      <c r="F60" s="7"/>
      <c r="G60" s="9"/>
      <c r="H60" s="9"/>
    </row>
    <row r="61" spans="1:8" x14ac:dyDescent="0.2">
      <c r="A61" s="7"/>
      <c r="B61" s="124" t="s">
        <v>20</v>
      </c>
      <c r="C61" s="124"/>
      <c r="D61" s="124"/>
      <c r="E61" s="44">
        <f>SUM(E57:E60)</f>
        <v>394152.4</v>
      </c>
      <c r="F61" s="7"/>
      <c r="G61" s="9"/>
      <c r="H61" s="9"/>
    </row>
    <row r="62" spans="1:8" x14ac:dyDescent="0.2">
      <c r="A62" s="7"/>
      <c r="B62" s="24"/>
      <c r="C62" s="7"/>
      <c r="D62" s="7"/>
      <c r="E62" s="45"/>
      <c r="F62" s="7"/>
      <c r="G62" s="9"/>
      <c r="H62" s="9"/>
    </row>
    <row r="63" spans="1:8" x14ac:dyDescent="0.2">
      <c r="A63" s="7"/>
      <c r="B63" s="46" t="s">
        <v>21</v>
      </c>
      <c r="C63" s="47"/>
      <c r="D63" s="48">
        <f>E61*0.058</f>
        <v>22860.839200000002</v>
      </c>
      <c r="E63" s="45"/>
      <c r="F63" s="7"/>
      <c r="G63" s="9"/>
      <c r="H63" s="9"/>
    </row>
    <row r="64" spans="1:8" x14ac:dyDescent="0.2">
      <c r="A64" s="7"/>
      <c r="B64" s="49" t="s">
        <v>22</v>
      </c>
      <c r="C64" s="50"/>
      <c r="D64" s="66">
        <f>E61*0.31</f>
        <v>122187.24400000001</v>
      </c>
      <c r="E64" s="45"/>
      <c r="F64" s="52"/>
      <c r="G64" s="9"/>
      <c r="H64" s="9"/>
    </row>
    <row r="65" spans="1:8" x14ac:dyDescent="0.2">
      <c r="A65" s="7"/>
      <c r="B65" s="53" t="s">
        <v>27</v>
      </c>
      <c r="C65" s="54"/>
      <c r="D65" s="67">
        <f>D64+D63</f>
        <v>145048.08319999999</v>
      </c>
      <c r="E65" s="45"/>
      <c r="F65" s="7"/>
      <c r="G65" s="33"/>
      <c r="H65" s="9"/>
    </row>
    <row r="66" spans="1:8" x14ac:dyDescent="0.2">
      <c r="A66" s="7"/>
      <c r="B66" s="68" t="s">
        <v>23</v>
      </c>
      <c r="C66" s="69" t="s">
        <v>28</v>
      </c>
      <c r="D66" s="70">
        <f>D65*0.3</f>
        <v>43514.424959999997</v>
      </c>
      <c r="E66" s="56" t="s">
        <v>29</v>
      </c>
      <c r="F66" s="57"/>
      <c r="G66" s="9"/>
      <c r="H66" s="9"/>
    </row>
    <row r="67" spans="1:8" x14ac:dyDescent="0.2">
      <c r="A67" s="7"/>
      <c r="B67" s="7"/>
      <c r="C67" s="7"/>
      <c r="D67" s="7"/>
      <c r="E67" s="7"/>
      <c r="F67" s="7"/>
      <c r="G67" s="33"/>
      <c r="H67" s="9"/>
    </row>
  </sheetData>
  <sheetProtection sheet="1"/>
  <mergeCells count="7">
    <mergeCell ref="B61:D61"/>
    <mergeCell ref="B7:E7"/>
    <mergeCell ref="B29:E29"/>
    <mergeCell ref="B35:D35"/>
    <mergeCell ref="B42:E42"/>
    <mergeCell ref="B48:D48"/>
    <mergeCell ref="B55:E55"/>
  </mergeCells>
  <printOptions horizontalCentered="1" verticalCentered="1"/>
  <pageMargins left="0.78749999999999998" right="0.78749999999999998" top="0.78749999999999998" bottom="0.78749999999999998" header="0.51180555555555551" footer="0.51180555555555551"/>
  <pageSetup paperSize="9" orientation="portrait" useFirstPageNumber="1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opLeftCell="A4" zoomScale="130" zoomScaleNormal="130" workbookViewId="0">
      <selection activeCell="G7" sqref="G7"/>
    </sheetView>
  </sheetViews>
  <sheetFormatPr defaultColWidth="11.5703125" defaultRowHeight="12.75" x14ac:dyDescent="0.2"/>
  <sheetData>
    <row r="1" spans="1:7" x14ac:dyDescent="0.2">
      <c r="A1" s="71" t="s">
        <v>30</v>
      </c>
      <c r="B1" s="8"/>
      <c r="C1" s="72" t="s">
        <v>31</v>
      </c>
      <c r="D1" s="73"/>
      <c r="E1" s="72" t="s">
        <v>32</v>
      </c>
      <c r="F1" s="52"/>
      <c r="G1" s="72" t="s">
        <v>33</v>
      </c>
    </row>
    <row r="2" spans="1:7" x14ac:dyDescent="0.2">
      <c r="A2" s="74">
        <v>39995</v>
      </c>
      <c r="B2" s="8"/>
      <c r="C2" s="7"/>
      <c r="D2" s="7"/>
      <c r="E2" s="7"/>
      <c r="F2" s="7"/>
      <c r="G2" s="7"/>
    </row>
    <row r="3" spans="1:7" x14ac:dyDescent="0.2">
      <c r="A3" s="71"/>
      <c r="B3" s="8"/>
      <c r="C3" s="127" t="s">
        <v>34</v>
      </c>
      <c r="D3" s="127"/>
      <c r="E3" s="127"/>
      <c r="F3" s="127"/>
      <c r="G3" s="127"/>
    </row>
    <row r="4" spans="1:7" x14ac:dyDescent="0.2">
      <c r="A4" s="75"/>
      <c r="B4" s="76"/>
      <c r="C4" s="77" t="s">
        <v>35</v>
      </c>
      <c r="D4" s="78"/>
      <c r="E4" s="77" t="s">
        <v>36</v>
      </c>
      <c r="F4" s="79"/>
      <c r="G4" s="80" t="s">
        <v>37</v>
      </c>
    </row>
    <row r="5" spans="1:7" ht="18.75" x14ac:dyDescent="0.2">
      <c r="A5" s="81" t="s">
        <v>38</v>
      </c>
      <c r="B5" s="82" t="s">
        <v>39</v>
      </c>
      <c r="C5" s="83">
        <v>840.46</v>
      </c>
      <c r="D5" s="84"/>
      <c r="E5" s="85">
        <v>1018.27</v>
      </c>
      <c r="F5" s="86"/>
      <c r="G5" s="87">
        <v>1252.81</v>
      </c>
    </row>
    <row r="6" spans="1:7" x14ac:dyDescent="0.2">
      <c r="A6" s="75"/>
      <c r="B6" s="7"/>
      <c r="C6" s="7"/>
      <c r="D6" s="7"/>
      <c r="E6" s="7"/>
      <c r="F6" s="7"/>
      <c r="G6" s="7"/>
    </row>
    <row r="7" spans="1:7" x14ac:dyDescent="0.2">
      <c r="A7" s="75"/>
      <c r="B7" s="7"/>
      <c r="C7" s="7"/>
      <c r="D7" s="7"/>
      <c r="E7" s="7"/>
      <c r="F7" s="7"/>
      <c r="G7" s="7"/>
    </row>
    <row r="8" spans="1:7" x14ac:dyDescent="0.2">
      <c r="A8" s="75"/>
      <c r="B8" s="7"/>
      <c r="C8" s="127" t="s">
        <v>40</v>
      </c>
      <c r="D8" s="127"/>
      <c r="E8" s="127"/>
      <c r="F8" s="127"/>
      <c r="G8" s="127"/>
    </row>
    <row r="9" spans="1:7" ht="18" x14ac:dyDescent="0.2">
      <c r="A9" s="75"/>
      <c r="B9" s="7"/>
      <c r="C9" s="88"/>
      <c r="D9" s="78"/>
      <c r="E9" s="89" t="s">
        <v>41</v>
      </c>
      <c r="F9" s="79"/>
      <c r="G9" s="90"/>
    </row>
    <row r="10" spans="1:7" ht="18.75" x14ac:dyDescent="0.2">
      <c r="A10" s="81" t="s">
        <v>42</v>
      </c>
      <c r="B10" s="82" t="s">
        <v>43</v>
      </c>
      <c r="C10" s="85">
        <v>764.59</v>
      </c>
      <c r="D10" s="84"/>
      <c r="E10" s="85">
        <v>850.92</v>
      </c>
      <c r="F10" s="86"/>
      <c r="G10" s="91">
        <v>1022.21</v>
      </c>
    </row>
    <row r="11" spans="1:7" x14ac:dyDescent="0.2">
      <c r="A11" s="92"/>
      <c r="B11" s="93"/>
      <c r="C11" s="94"/>
      <c r="D11" s="78"/>
      <c r="E11" s="94" t="s">
        <v>44</v>
      </c>
      <c r="F11" s="79"/>
      <c r="G11" s="95"/>
    </row>
    <row r="12" spans="1:7" ht="18.75" x14ac:dyDescent="0.2">
      <c r="A12" s="81" t="s">
        <v>42</v>
      </c>
      <c r="B12" s="96" t="s">
        <v>45</v>
      </c>
      <c r="C12" s="97"/>
      <c r="D12" s="84"/>
      <c r="E12" s="85">
        <v>827.62</v>
      </c>
      <c r="F12" s="86"/>
      <c r="G12" s="91">
        <v>1084.92</v>
      </c>
    </row>
    <row r="13" spans="1:7" x14ac:dyDescent="0.2">
      <c r="A13" s="75"/>
      <c r="B13" s="7"/>
      <c r="C13" s="7"/>
      <c r="D13" s="7"/>
      <c r="E13" s="7"/>
      <c r="F13" s="7"/>
      <c r="G13" s="7"/>
    </row>
    <row r="14" spans="1:7" x14ac:dyDescent="0.2">
      <c r="A14" s="75"/>
      <c r="B14" s="7"/>
      <c r="C14" s="7"/>
      <c r="D14" s="7"/>
      <c r="E14" s="7"/>
      <c r="F14" s="7"/>
      <c r="G14" s="7"/>
    </row>
    <row r="15" spans="1:7" x14ac:dyDescent="0.2">
      <c r="A15" s="75"/>
      <c r="B15" s="7"/>
      <c r="C15" s="127" t="s">
        <v>46</v>
      </c>
      <c r="D15" s="127"/>
      <c r="E15" s="127"/>
      <c r="F15" s="127"/>
      <c r="G15" s="127"/>
    </row>
    <row r="16" spans="1:7" ht="27.75" x14ac:dyDescent="0.2">
      <c r="A16" s="81" t="s">
        <v>47</v>
      </c>
      <c r="B16" s="82" t="s">
        <v>39</v>
      </c>
      <c r="C16" s="98">
        <v>840.46</v>
      </c>
      <c r="D16" s="84"/>
      <c r="E16" s="99">
        <f>E5</f>
        <v>1018.27</v>
      </c>
      <c r="F16" s="86"/>
      <c r="G16" s="100">
        <f>G5</f>
        <v>1252.81</v>
      </c>
    </row>
    <row r="17" spans="1:7" x14ac:dyDescent="0.2">
      <c r="A17" s="75"/>
      <c r="B17" s="7"/>
      <c r="C17" s="7"/>
      <c r="D17" s="7"/>
      <c r="E17" s="7"/>
      <c r="F17" s="7"/>
      <c r="G17" s="7"/>
    </row>
    <row r="18" spans="1:7" x14ac:dyDescent="0.2">
      <c r="A18" s="75"/>
      <c r="B18" s="7"/>
      <c r="C18" s="7"/>
      <c r="D18" s="7"/>
      <c r="E18" s="7"/>
      <c r="F18" s="7"/>
      <c r="G18" s="7"/>
    </row>
    <row r="19" spans="1:7" ht="27.75" x14ac:dyDescent="0.2">
      <c r="A19" s="81" t="s">
        <v>48</v>
      </c>
      <c r="B19" s="101" t="s">
        <v>49</v>
      </c>
      <c r="C19" s="102"/>
      <c r="D19" s="84"/>
      <c r="E19" s="103">
        <v>984.84</v>
      </c>
      <c r="F19" s="86"/>
      <c r="G19" s="104"/>
    </row>
    <row r="20" spans="1:7" x14ac:dyDescent="0.2">
      <c r="A20" s="75"/>
      <c r="B20" s="7"/>
      <c r="C20" s="7"/>
      <c r="D20" s="7"/>
      <c r="E20" s="7"/>
      <c r="F20" s="7"/>
      <c r="G20" s="7"/>
    </row>
    <row r="21" spans="1:7" x14ac:dyDescent="0.2">
      <c r="A21" s="75"/>
      <c r="B21" s="7"/>
      <c r="C21" s="128" t="s">
        <v>41</v>
      </c>
      <c r="D21" s="128"/>
      <c r="E21" s="128"/>
      <c r="F21" s="128"/>
      <c r="G21" s="128"/>
    </row>
    <row r="22" spans="1:7" ht="18.75" x14ac:dyDescent="0.2">
      <c r="A22" s="81" t="s">
        <v>50</v>
      </c>
      <c r="B22" s="101" t="s">
        <v>51</v>
      </c>
      <c r="C22" s="105"/>
      <c r="D22" s="73"/>
      <c r="E22" s="106">
        <v>846.88</v>
      </c>
      <c r="F22" s="52"/>
      <c r="G22" s="107"/>
    </row>
    <row r="23" spans="1:7" x14ac:dyDescent="0.2">
      <c r="A23" s="108"/>
      <c r="B23" s="109"/>
      <c r="C23" s="128" t="s">
        <v>44</v>
      </c>
      <c r="D23" s="128"/>
      <c r="E23" s="128"/>
      <c r="F23" s="128"/>
      <c r="G23" s="128"/>
    </row>
    <row r="24" spans="1:7" ht="18.75" x14ac:dyDescent="0.2">
      <c r="A24" s="81" t="s">
        <v>50</v>
      </c>
      <c r="B24" s="101" t="s">
        <v>52</v>
      </c>
      <c r="C24" s="110"/>
      <c r="D24" s="111"/>
      <c r="E24" s="112">
        <v>1131.58</v>
      </c>
      <c r="F24" s="113"/>
      <c r="G24" s="114"/>
    </row>
    <row r="25" spans="1:7" x14ac:dyDescent="0.2">
      <c r="A25" s="75"/>
      <c r="B25" s="7"/>
      <c r="C25" s="7"/>
      <c r="D25" s="7"/>
      <c r="E25" s="7"/>
      <c r="F25" s="7"/>
      <c r="G25" s="7"/>
    </row>
    <row r="26" spans="1:7" x14ac:dyDescent="0.2">
      <c r="A26" s="75"/>
      <c r="B26" s="7"/>
      <c r="C26" s="127" t="s">
        <v>53</v>
      </c>
      <c r="D26" s="127"/>
      <c r="E26" s="127"/>
      <c r="F26" s="127"/>
      <c r="G26" s="127"/>
    </row>
    <row r="27" spans="1:7" ht="18.75" x14ac:dyDescent="0.2">
      <c r="A27" s="81" t="s">
        <v>54</v>
      </c>
      <c r="B27" s="96" t="s">
        <v>55</v>
      </c>
      <c r="C27" s="115">
        <v>481.95</v>
      </c>
      <c r="D27" s="111"/>
      <c r="E27" s="116"/>
      <c r="F27" s="113"/>
      <c r="G27" s="117"/>
    </row>
    <row r="28" spans="1:7" x14ac:dyDescent="0.2">
      <c r="A28" s="75"/>
      <c r="B28" s="7"/>
      <c r="C28" s="7"/>
      <c r="D28" s="7"/>
      <c r="E28" s="7"/>
      <c r="F28" s="7"/>
      <c r="G28" s="7"/>
    </row>
    <row r="29" spans="1:7" x14ac:dyDescent="0.2">
      <c r="A29" s="81" t="s">
        <v>56</v>
      </c>
      <c r="B29" s="96" t="s">
        <v>57</v>
      </c>
      <c r="C29" s="118">
        <v>588.04999999999995</v>
      </c>
      <c r="D29" s="7"/>
      <c r="E29" s="7"/>
      <c r="F29" s="7"/>
      <c r="G29" s="7"/>
    </row>
    <row r="30" spans="1:7" x14ac:dyDescent="0.2">
      <c r="A30" s="108"/>
      <c r="B30" s="109"/>
      <c r="C30" s="119"/>
      <c r="D30" s="7"/>
      <c r="E30" s="7"/>
      <c r="F30" s="7"/>
      <c r="G30" s="7"/>
    </row>
    <row r="31" spans="1:7" ht="27.75" x14ac:dyDescent="0.2">
      <c r="A31" s="81" t="s">
        <v>58</v>
      </c>
      <c r="B31" s="120" t="s">
        <v>57</v>
      </c>
      <c r="C31" s="118">
        <f>C29</f>
        <v>588.04999999999995</v>
      </c>
      <c r="D31" s="7"/>
      <c r="E31" s="7"/>
      <c r="F31" s="7"/>
      <c r="G31" s="7"/>
    </row>
    <row r="32" spans="1:7" x14ac:dyDescent="0.2">
      <c r="A32" s="121"/>
      <c r="B32" s="9"/>
      <c r="C32" s="9"/>
      <c r="D32" s="9"/>
      <c r="E32" s="9"/>
      <c r="F32" s="9"/>
      <c r="G32" s="9"/>
    </row>
    <row r="33" spans="1:7" x14ac:dyDescent="0.2">
      <c r="A33" s="121"/>
      <c r="B33" s="9"/>
      <c r="C33" s="122"/>
      <c r="D33" s="123" t="s">
        <v>59</v>
      </c>
      <c r="E33" s="122"/>
      <c r="F33" s="122"/>
      <c r="G33" s="9"/>
    </row>
    <row r="34" spans="1:7" x14ac:dyDescent="0.2">
      <c r="A34" s="9"/>
      <c r="B34" s="9"/>
      <c r="C34" s="9"/>
      <c r="D34" s="9"/>
      <c r="E34" s="9"/>
      <c r="F34" s="9"/>
      <c r="G34" s="9"/>
    </row>
    <row r="35" spans="1:7" x14ac:dyDescent="0.2">
      <c r="A35" s="9"/>
      <c r="B35" s="9"/>
      <c r="C35" s="9"/>
      <c r="D35" s="9"/>
      <c r="E35" s="9"/>
      <c r="F35" s="9"/>
      <c r="G35" s="9"/>
    </row>
  </sheetData>
  <sheetProtection selectLockedCells="1" selectUnlockedCells="1"/>
  <mergeCells count="6">
    <mergeCell ref="C26:G26"/>
    <mergeCell ref="C3:G3"/>
    <mergeCell ref="C8:G8"/>
    <mergeCell ref="C15:G15"/>
    <mergeCell ref="C21:G21"/>
    <mergeCell ref="C23:G23"/>
  </mergeCells>
  <hyperlinks>
    <hyperlink ref="D33" location="Cálculo do Valor do INSS!A1" display="Volte para a planilha de cálculo"/>
  </hyperlinks>
  <printOptions horizontalCentered="1" verticalCentered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Cálculo do INSS</vt:lpstr>
      <vt:lpstr>CUB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Adm</cp:lastModifiedBy>
  <dcterms:created xsi:type="dcterms:W3CDTF">2017-09-19T09:38:58Z</dcterms:created>
  <dcterms:modified xsi:type="dcterms:W3CDTF">2019-08-12T19:07:53Z</dcterms:modified>
</cp:coreProperties>
</file>